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Naklady'!$A$1:$X$27</definedName>
    <definedName name="_xlnm.Print_Area" localSheetId="4">'01 01 Pol'!$A$1:$X$85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/>
  <c r="G41"/>
  <c r="F41"/>
  <c r="G40"/>
  <c r="F40"/>
  <c r="G9" i="13"/>
  <c r="M9" s="1"/>
  <c r="M8" s="1"/>
  <c r="I9"/>
  <c r="I8" s="1"/>
  <c r="K9"/>
  <c r="K8" s="1"/>
  <c r="O9"/>
  <c r="O8" s="1"/>
  <c r="Q9"/>
  <c r="Q8" s="1"/>
  <c r="V9"/>
  <c r="V8" s="1"/>
  <c r="G27"/>
  <c r="G26" s="1"/>
  <c r="I56" i="1" s="1"/>
  <c r="I27" i="13"/>
  <c r="I26" s="1"/>
  <c r="K27"/>
  <c r="K26" s="1"/>
  <c r="O27"/>
  <c r="O26" s="1"/>
  <c r="Q27"/>
  <c r="Q26" s="1"/>
  <c r="V27"/>
  <c r="V26" s="1"/>
  <c r="G32"/>
  <c r="I32"/>
  <c r="K32"/>
  <c r="O32"/>
  <c r="Q32"/>
  <c r="V32"/>
  <c r="G34"/>
  <c r="M34" s="1"/>
  <c r="I34"/>
  <c r="I31" s="1"/>
  <c r="K34"/>
  <c r="O34"/>
  <c r="Q34"/>
  <c r="V34"/>
  <c r="I59" i="1"/>
  <c r="G37" i="13"/>
  <c r="I37"/>
  <c r="I36" s="1"/>
  <c r="K37"/>
  <c r="O37"/>
  <c r="Q37"/>
  <c r="V37"/>
  <c r="G40"/>
  <c r="M40" s="1"/>
  <c r="I40"/>
  <c r="K40"/>
  <c r="O40"/>
  <c r="Q40"/>
  <c r="V40"/>
  <c r="G42"/>
  <c r="I42"/>
  <c r="K42"/>
  <c r="O42"/>
  <c r="Q42"/>
  <c r="V42"/>
  <c r="G44"/>
  <c r="M44" s="1"/>
  <c r="I44"/>
  <c r="K44"/>
  <c r="O44"/>
  <c r="Q44"/>
  <c r="V44"/>
  <c r="G46"/>
  <c r="M46" s="1"/>
  <c r="I46"/>
  <c r="K46"/>
  <c r="O46"/>
  <c r="Q46"/>
  <c r="V46"/>
  <c r="G48"/>
  <c r="M48" s="1"/>
  <c r="I48"/>
  <c r="K48"/>
  <c r="O48"/>
  <c r="Q48"/>
  <c r="V48"/>
  <c r="G50"/>
  <c r="M50" s="1"/>
  <c r="I50"/>
  <c r="K50"/>
  <c r="O50"/>
  <c r="Q50"/>
  <c r="V50"/>
  <c r="G52"/>
  <c r="M52" s="1"/>
  <c r="I52"/>
  <c r="K52"/>
  <c r="O52"/>
  <c r="Q52"/>
  <c r="V52"/>
  <c r="G55"/>
  <c r="M55" s="1"/>
  <c r="I55"/>
  <c r="K55"/>
  <c r="O55"/>
  <c r="Q55"/>
  <c r="V55"/>
  <c r="G57"/>
  <c r="I57"/>
  <c r="K57"/>
  <c r="O57"/>
  <c r="Q57"/>
  <c r="V57"/>
  <c r="G59"/>
  <c r="M59" s="1"/>
  <c r="I59"/>
  <c r="K59"/>
  <c r="O59"/>
  <c r="Q59"/>
  <c r="V59"/>
  <c r="G61"/>
  <c r="M61" s="1"/>
  <c r="I61"/>
  <c r="K61"/>
  <c r="O61"/>
  <c r="Q61"/>
  <c r="V61"/>
  <c r="G63"/>
  <c r="M63" s="1"/>
  <c r="I63"/>
  <c r="K63"/>
  <c r="O63"/>
  <c r="Q63"/>
  <c r="V63"/>
  <c r="G65"/>
  <c r="M65" s="1"/>
  <c r="I65"/>
  <c r="K65"/>
  <c r="O65"/>
  <c r="Q65"/>
  <c r="V65"/>
  <c r="G67"/>
  <c r="M67" s="1"/>
  <c r="I67"/>
  <c r="K67"/>
  <c r="O67"/>
  <c r="Q67"/>
  <c r="V67"/>
  <c r="G70"/>
  <c r="M70" s="1"/>
  <c r="I70"/>
  <c r="K70"/>
  <c r="O70"/>
  <c r="Q70"/>
  <c r="V70"/>
  <c r="G72"/>
  <c r="M72" s="1"/>
  <c r="I72"/>
  <c r="K72"/>
  <c r="O72"/>
  <c r="Q72"/>
  <c r="V72"/>
  <c r="G74"/>
  <c r="M74" s="1"/>
  <c r="I74"/>
  <c r="K74"/>
  <c r="O74"/>
  <c r="Q74"/>
  <c r="V74"/>
  <c r="G77"/>
  <c r="I77"/>
  <c r="I76" s="1"/>
  <c r="K77"/>
  <c r="K76" s="1"/>
  <c r="O77"/>
  <c r="O76" s="1"/>
  <c r="Q77"/>
  <c r="Q76" s="1"/>
  <c r="V77"/>
  <c r="V76" s="1"/>
  <c r="G80"/>
  <c r="G79" s="1"/>
  <c r="I66" i="1" s="1"/>
  <c r="I80" i="13"/>
  <c r="I79" s="1"/>
  <c r="K80"/>
  <c r="K79" s="1"/>
  <c r="O80"/>
  <c r="O79" s="1"/>
  <c r="Q80"/>
  <c r="Q79" s="1"/>
  <c r="V80"/>
  <c r="V79" s="1"/>
  <c r="AE85"/>
  <c r="F44" i="1" s="1"/>
  <c r="G26" i="12"/>
  <c r="BA19"/>
  <c r="BA16"/>
  <c r="BA13"/>
  <c r="G9"/>
  <c r="I9"/>
  <c r="I8" s="1"/>
  <c r="K9"/>
  <c r="M9"/>
  <c r="O9"/>
  <c r="Q9"/>
  <c r="Q8" s="1"/>
  <c r="V9"/>
  <c r="G12"/>
  <c r="M12" s="1"/>
  <c r="I12"/>
  <c r="K12"/>
  <c r="K8" s="1"/>
  <c r="O12"/>
  <c r="O8" s="1"/>
  <c r="Q12"/>
  <c r="V12"/>
  <c r="V8" s="1"/>
  <c r="G15"/>
  <c r="I15"/>
  <c r="K15"/>
  <c r="M15"/>
  <c r="O15"/>
  <c r="Q15"/>
  <c r="V15"/>
  <c r="G18"/>
  <c r="M18" s="1"/>
  <c r="I18"/>
  <c r="K18"/>
  <c r="O18"/>
  <c r="Q18"/>
  <c r="V18"/>
  <c r="G21"/>
  <c r="I21"/>
  <c r="K21"/>
  <c r="M21"/>
  <c r="O21"/>
  <c r="Q21"/>
  <c r="V21"/>
  <c r="G23"/>
  <c r="M23" s="1"/>
  <c r="I23"/>
  <c r="K23"/>
  <c r="O23"/>
  <c r="Q23"/>
  <c r="V23"/>
  <c r="AE26"/>
  <c r="AF26"/>
  <c r="I20" i="1"/>
  <c r="I19"/>
  <c r="I17"/>
  <c r="H42"/>
  <c r="I42" s="1"/>
  <c r="H41"/>
  <c r="I41" s="1"/>
  <c r="H40"/>
  <c r="I40" s="1"/>
  <c r="M80" i="13" l="1"/>
  <c r="M79" s="1"/>
  <c r="V69"/>
  <c r="AF85"/>
  <c r="G44" i="1" s="1"/>
  <c r="H44" s="1"/>
  <c r="I44" s="1"/>
  <c r="I67"/>
  <c r="O69" i="13"/>
  <c r="V39"/>
  <c r="O39"/>
  <c r="Q36"/>
  <c r="V36"/>
  <c r="O36"/>
  <c r="I58" i="1"/>
  <c r="K31" i="13"/>
  <c r="G31"/>
  <c r="I57" i="1" s="1"/>
  <c r="I53"/>
  <c r="G8" i="13"/>
  <c r="G85" s="1"/>
  <c r="F39" i="1"/>
  <c r="F43"/>
  <c r="K69" i="13"/>
  <c r="K39"/>
  <c r="G39"/>
  <c r="I61" i="1" s="1"/>
  <c r="Q39" i="13"/>
  <c r="I39"/>
  <c r="K36"/>
  <c r="G36"/>
  <c r="I60" i="1" s="1"/>
  <c r="Q31" i="13"/>
  <c r="V31"/>
  <c r="O31"/>
  <c r="I55" i="1"/>
  <c r="I54"/>
  <c r="G76" i="13"/>
  <c r="I64" i="1" s="1"/>
  <c r="M77" i="13"/>
  <c r="M76" s="1"/>
  <c r="G69"/>
  <c r="I63" i="1" s="1"/>
  <c r="V54" i="13"/>
  <c r="O54"/>
  <c r="I65" i="1"/>
  <c r="Q69" i="13"/>
  <c r="M69"/>
  <c r="I69"/>
  <c r="K54"/>
  <c r="G54"/>
  <c r="I62" i="1" s="1"/>
  <c r="M57" i="13"/>
  <c r="M54" s="1"/>
  <c r="Q54"/>
  <c r="I54"/>
  <c r="M42"/>
  <c r="M39" s="1"/>
  <c r="M37"/>
  <c r="M36" s="1"/>
  <c r="M32"/>
  <c r="M31" s="1"/>
  <c r="M27"/>
  <c r="M26" s="1"/>
  <c r="M8" i="12"/>
  <c r="G8"/>
  <c r="J28" i="1"/>
  <c r="J26"/>
  <c r="G38"/>
  <c r="F38"/>
  <c r="J23"/>
  <c r="J24"/>
  <c r="J25"/>
  <c r="J27"/>
  <c r="E24"/>
  <c r="E26"/>
  <c r="G39" l="1"/>
  <c r="G45" s="1"/>
  <c r="G25" s="1"/>
  <c r="A25" s="1"/>
  <c r="A26" s="1"/>
  <c r="G26" s="1"/>
  <c r="I18"/>
  <c r="G43"/>
  <c r="H43" s="1"/>
  <c r="I43" s="1"/>
  <c r="F45"/>
  <c r="I52"/>
  <c r="H39" l="1"/>
  <c r="H45" s="1"/>
  <c r="G28"/>
  <c r="G23"/>
  <c r="A23" s="1"/>
  <c r="A24" s="1"/>
  <c r="G24" s="1"/>
  <c r="A27" s="1"/>
  <c r="A29" s="1"/>
  <c r="G29" s="1"/>
  <c r="G27" s="1"/>
  <c r="I69"/>
  <c r="I16"/>
  <c r="I21" s="1"/>
  <c r="I39" l="1"/>
  <c r="I45" s="1"/>
  <c r="J43" s="1"/>
  <c r="J68"/>
  <c r="J66"/>
  <c r="J64"/>
  <c r="J62"/>
  <c r="J60"/>
  <c r="J58"/>
  <c r="J56"/>
  <c r="J52"/>
  <c r="J67"/>
  <c r="J65"/>
  <c r="J63"/>
  <c r="J61"/>
  <c r="J59"/>
  <c r="J57"/>
  <c r="J55"/>
  <c r="J53"/>
  <c r="J54"/>
  <c r="J42"/>
  <c r="J39"/>
  <c r="J45" s="1"/>
  <c r="J40"/>
  <c r="J41"/>
  <c r="J44"/>
  <c r="J69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<sst xmlns="http://schemas.openxmlformats.org/spreadsheetml/2006/main" count="537" uniqueCount="226">
  <si>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</si>
  <si>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</si>
  <si>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</si>
  <si>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</si>
  <si>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</si>
  <si>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</si>
  <si>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</si>
  <si>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</si>
  <si>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</si>
  <si>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</si>
  <si>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</si>
  <si>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</si>
  <si>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</si>
  <si>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</si>
  <si>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</si>
  <si>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</si>
  <si>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</si>
  <si>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</si>
  <si>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</si>
  <si>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</si>
  <si>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</si>
  <si>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</si>
  <si>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</si>
  <si>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</si>
  <si>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</si>
  <si>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</si>
  <si>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</si>
  <si>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</si>
  <si>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</si>
  <si>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</si>
  <si>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</si>
  <si>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</si>
  <si>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</si>
  <si>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</si>
  <si>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</si>
  <si>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</si>
  <si>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</si>
  <si>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</si>
  <si>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</si>
  <si>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</si>
  <si>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</si>
  <si>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</si>
  <si>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</si>
  <si>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ELP_02</t>
  </si>
  <si>
    <t>UMÍSTĚNÍ ELEKTRONICKÝCH INFO. PANELŮ SPOL. DPMB, a.s.  - BRNO - BABICKÁ - k.ú. MALOMĚŘICE</t>
  </si>
  <si>
    <t>Stavba</t>
  </si>
  <si>
    <t>Ostatní a vedlejší náklady</t>
  </si>
  <si>
    <t>00</t>
  </si>
  <si>
    <t>VEDLEJŠÍ A OSTATNÍ NÁKLADY</t>
  </si>
  <si>
    <t>Stavební objekt</t>
  </si>
  <si>
    <t>01</t>
  </si>
  <si>
    <t>Celkem za stavbu</t>
  </si>
  <si>
    <t>CZK</t>
  </si>
  <si>
    <t>Rekapitulace dílů</t>
  </si>
  <si>
    <t>Typ dílu</t>
  </si>
  <si>
    <t>Poznámka</t>
  </si>
  <si>
    <t>1</t>
  </si>
  <si>
    <t>Zemní práce</t>
  </si>
  <si>
    <t>5</t>
  </si>
  <si>
    <t>Komunikace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</si>
  <si>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</si>
  <si>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</si>
  <si>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</si>
  <si>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</si>
  <si>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</si>
  <si>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</si>
  <si>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</si>
  <si>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</si>
  <si>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</si>
  <si>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</si>
  <si>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HZS</t>
  </si>
  <si>
    <t>Hodinové zúčtovací sazby</t>
  </si>
  <si>
    <t>M21_Mo</t>
  </si>
  <si>
    <t>Elektro - C21M - Elektromontáže</t>
  </si>
  <si>
    <t>M21_DZ</t>
  </si>
  <si>
    <t>Elektro - Dodávky zařízení (specifikace)</t>
  </si>
  <si>
    <t>M21_M</t>
  </si>
  <si>
    <t>Elektro - Materiály</t>
  </si>
  <si>
    <t>M21_R</t>
  </si>
  <si>
    <t>Elektro - revize</t>
  </si>
  <si>
    <t>M46</t>
  </si>
  <si>
    <t>Zemní práce při montážích</t>
  </si>
  <si>
    <t>M52</t>
  </si>
  <si>
    <t>Montáž zař.pro obsluhu dopravy</t>
  </si>
  <si>
    <t>D96</t>
  </si>
  <si>
    <t>Přesuny suti a vybouraných hmot</t>
  </si>
  <si>
    <t>PSU</t>
  </si>
  <si>
    <t>ON</t>
  </si>
  <si>
    <t>VN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</si>
  <si>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</si>
  <si>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</si>
  <si>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</si>
  <si>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</si>
  <si>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</si>
  <si>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</si>
  <si>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</si>
  <si>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</si>
  <si>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</si>
  <si>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</si>
  <si>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</si>
  <si>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</si>
  <si>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</si>
  <si>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</si>
  <si>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</si>
  <si>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</si>
  <si>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</si>
  <si>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</si>
  <si>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</si>
  <si>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</si>
  <si>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</si>
  <si>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</si>
  <si>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</si>
  <si>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</si>
  <si>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</si>
  <si>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</si>
  <si>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</si>
  <si>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</si>
  <si>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</si>
  <si>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</si>
  <si>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</si>
  <si>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 xml:space="preserve">sada  </t>
  </si>
  <si>
    <t>RTS 20/ I</t>
  </si>
  <si>
    <t>Indiv</t>
  </si>
  <si>
    <t>VRN</t>
  </si>
  <si>
    <t>POL99_8</t>
  </si>
  <si>
    <t>Veškeré náklady spojené s vybudováním, provozem a odstraněním zařízení staveniště.</t>
  </si>
  <si>
    <t>POP</t>
  </si>
  <si>
    <t>SPU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</si>
  <si>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</si>
  <si>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</si>
  <si>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</si>
  <si>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</si>
  <si>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</si>
  <si>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</si>
  <si>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</si>
  <si>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</si>
  <si>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</si>
  <si>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</si>
  <si>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</si>
  <si>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Vlastní</t>
  </si>
  <si>
    <t>ON_3</t>
  </si>
  <si>
    <t>Příplatek za malý rozsah</t>
  </si>
  <si>
    <t>SUM</t>
  </si>
  <si>
    <t>END</t>
  </si>
  <si>
    <t>Položkový soupis prací a dodávek</t>
  </si>
  <si>
    <t>Práce</t>
  </si>
  <si>
    <t>POL1_</t>
  </si>
  <si>
    <t xml:space="preserve">Platí pro celou stavbu : </t>
  </si>
  <si>
    <t>VV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</si>
  <si>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</si>
  <si>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</si>
  <si>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</si>
  <si>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</si>
  <si>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</si>
  <si>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</si>
  <si>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</si>
  <si>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</si>
  <si>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</si>
  <si>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</si>
  <si>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</si>
  <si>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</si>
  <si>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</si>
  <si>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</si>
  <si>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RTS 19/ II</t>
  </si>
  <si>
    <t>POL1_1</t>
  </si>
  <si>
    <t>m2</t>
  </si>
  <si>
    <t>m</t>
  </si>
  <si>
    <t>941955001R00</t>
  </si>
  <si>
    <t>Lešení lehké pracovní pomocné pomocné, o výšce lešeňové podlahy do 1,2 m</t>
  </si>
  <si>
    <t>800-3</t>
  </si>
  <si>
    <t xml:space="preserve">D-01-08 : </t>
  </si>
  <si>
    <t>5,0</t>
  </si>
  <si>
    <t>95-01.1</t>
  </si>
  <si>
    <t>Zednické výpomoci pro montážní práce  ( nezahrnuté v ostatních  rozpočtech   ), 5% z IN</t>
  </si>
  <si>
    <t>POL99_2</t>
  </si>
  <si>
    <t>95-02.1</t>
  </si>
  <si>
    <t>Práce malého rozsahu, nevyrozpočtovatelné detaily, 2% z IN</t>
  </si>
  <si>
    <t>00002</t>
  </si>
  <si>
    <t>úprava stávajícího rozvaděče RP</t>
  </si>
  <si>
    <t>hod.</t>
  </si>
  <si>
    <t>00001</t>
  </si>
  <si>
    <t>R-položka</t>
  </si>
  <si>
    <t>210010123</t>
  </si>
  <si>
    <t>trubka ohebná ochranná z PE do r=50mm (VU)</t>
  </si>
  <si>
    <t>210100001</t>
  </si>
  <si>
    <t>ukončení vodičů včetně zapojení do 2,5mm2</t>
  </si>
  <si>
    <t>ks</t>
  </si>
  <si>
    <t>210100003</t>
  </si>
  <si>
    <t>ukončení vodičů včetně zapojení do 16mm2</t>
  </si>
  <si>
    <t>210120001</t>
  </si>
  <si>
    <t>pojistka E27 do 25 A</t>
  </si>
  <si>
    <t>210120401</t>
  </si>
  <si>
    <t>jistič bez krytu</t>
  </si>
  <si>
    <t>210204201</t>
  </si>
  <si>
    <t>elektrovýzbroj stožáru pro 1 okruh</t>
  </si>
  <si>
    <t>210850201</t>
  </si>
  <si>
    <t>příplatek za zatahování kabelu při váze do 0,75kg/1m kabelu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</si>
  <si>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</si>
  <si>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</si>
  <si>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</si>
  <si>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</si>
  <si>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</si>
  <si>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</si>
  <si>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vytýčení stávajících inženýrských sítí jejich správci</t>
  </si>
  <si>
    <t>objem</t>
  </si>
  <si>
    <t>drobný instalační materiál (svorky, příchytky, ...)</t>
  </si>
  <si>
    <t>POL12_0</t>
  </si>
  <si>
    <t>00003</t>
  </si>
  <si>
    <t>projektová dokumentace skutečného provedení</t>
  </si>
  <si>
    <t>00004</t>
  </si>
  <si>
    <t>geodetické zaměření kabelového vedení (l=140m)</t>
  </si>
  <si>
    <t>OPN</t>
  </si>
  <si>
    <t>POL13_0</t>
  </si>
  <si>
    <t>Specifikace</t>
  </si>
  <si>
    <t>POL3_0</t>
  </si>
  <si>
    <t>jistič In=1/6A/B</t>
  </si>
  <si>
    <t>00005</t>
  </si>
  <si>
    <t>pojistková patrona E27/4A</t>
  </si>
  <si>
    <t>00006</t>
  </si>
  <si>
    <t>elektrovýzbroj stožáru pro 1 okruh, TN-S, třída ochrany II, IP55</t>
  </si>
  <si>
    <t>320410001</t>
  </si>
  <si>
    <t>celková prohlídka el. zařízení a vyhotovení revizní zprávy do objemu 50.000,-Kč montážních prací</t>
  </si>
  <si>
    <t>M52_01_ELP3</t>
  </si>
  <si>
    <t>D + M Elektronického informačního panelu</t>
  </si>
  <si>
    <t xml:space="preserve">ks    </t>
  </si>
  <si>
    <t xml:space="preserve">D-04 : 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</si>
</sst>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19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81" t="s">
        <v>39</v>
      </c>
      <c r="B2" s="181"/>
      <c r="C2" s="181"/>
      <c r="D2" s="181"/>
      <c r="E2" s="181"/>
      <c r="F2" s="181"/>
      <c r="G2" s="181"/>
    </row>
  </sheetData>
  <sheetProtection password="812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2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216" t="s">
        <v>41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>
      <c r="A2" s="2"/>
      <c r="B2" s="76" t="s">
        <v>22</v>
      </c>
      <c r="C2" s="77"/>
      <c r="D2" s="78" t="s">
        <v>43</v>
      </c>
      <c r="E2" s="222" t="s">
        <v>44</v>
      </c>
      <c r="F2" s="223"/>
      <c r="G2" s="223"/>
      <c r="H2" s="223"/>
      <c r="I2" s="223"/>
      <c r="J2" s="224"/>
      <c r="O2" s="1"/>
    </row>
    <row r="3" spans="1:15" ht="27" hidden="1" customHeight="1">
      <c r="A3" s="2"/>
      <c r="B3" s="79"/>
      <c r="C3" s="77"/>
      <c r="D3" s="80"/>
      <c r="E3" s="225"/>
      <c r="F3" s="226"/>
      <c r="G3" s="226"/>
      <c r="H3" s="226"/>
      <c r="I3" s="226"/>
      <c r="J3" s="227"/>
    </row>
    <row r="4" spans="1:15" ht="23.25" customHeight="1">
      <c r="A4" s="2"/>
      <c r="B4" s="81"/>
      <c r="C4" s="82"/>
      <c r="D4" s="83"/>
      <c r="E4" s="206"/>
      <c r="F4" s="206"/>
      <c r="G4" s="206"/>
      <c r="H4" s="206"/>
      <c r="I4" s="206"/>
      <c r="J4" s="207"/>
    </row>
    <row r="5" spans="1:15" ht="24" customHeight="1">
      <c r="A5" s="2"/>
      <c r="B5" s="31" t="s">
        <v>42</v>
      </c>
      <c r="D5" s="210"/>
      <c r="E5" s="211"/>
      <c r="F5" s="211"/>
      <c r="G5" s="211"/>
      <c r="H5" s="18" t="s">
        <v>40</v>
      </c>
      <c r="I5" s="22"/>
      <c r="J5" s="8"/>
    </row>
    <row r="6" spans="1:15" ht="15.75" customHeight="1">
      <c r="A6" s="2"/>
      <c r="B6" s="28"/>
      <c r="C6" s="55"/>
      <c r="D6" s="212"/>
      <c r="E6" s="213"/>
      <c r="F6" s="213"/>
      <c r="G6" s="213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4"/>
      <c r="F7" s="215"/>
      <c r="G7" s="215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29"/>
      <c r="E11" s="229"/>
      <c r="F11" s="229"/>
      <c r="G11" s="229"/>
      <c r="H11" s="18" t="s">
        <v>40</v>
      </c>
      <c r="I11" s="85"/>
      <c r="J11" s="8"/>
    </row>
    <row r="12" spans="1:15" ht="15.75" customHeight="1">
      <c r="A12" s="2"/>
      <c r="B12" s="28"/>
      <c r="C12" s="55"/>
      <c r="D12" s="205"/>
      <c r="E12" s="205"/>
      <c r="F12" s="205"/>
      <c r="G12" s="205"/>
      <c r="H12" s="18" t="s">
        <v>34</v>
      </c>
      <c r="I12" s="85"/>
      <c r="J12" s="8"/>
    </row>
    <row r="13" spans="1:15" ht="15.75" customHeight="1">
      <c r="A13" s="2"/>
      <c r="B13" s="29"/>
      <c r="C13" s="56"/>
      <c r="D13" s="84"/>
      <c r="E13" s="208"/>
      <c r="F13" s="209"/>
      <c r="G13" s="209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28"/>
      <c r="F15" s="228"/>
      <c r="G15" s="230"/>
      <c r="H15" s="230"/>
      <c r="I15" s="230" t="s">
        <v>29</v>
      </c>
      <c r="J15" s="231"/>
    </row>
    <row r="16" spans="1:15" ht="23.25" customHeight="1">
      <c r="A16" s="138" t="s">
        <v>24</v>
      </c>
      <c r="B16" s="38" t="s">
        <v>24</v>
      </c>
      <c r="C16" s="62"/>
      <c r="D16" s="63"/>
      <c r="E16" s="194"/>
      <c r="F16" s="195"/>
      <c r="G16" s="194"/>
      <c r="H16" s="195"/>
      <c r="I16" s="194" t="e">
        <f>SUMIF(F52:F68,A16,I52:I68)+SUMIF(F52:F68,"PSU",I52:I68)</f>
        <v>#REF!</v>
      </c>
      <c r="J16" s="196"/>
    </row>
    <row r="17" spans="1:10" ht="23.25" customHeight="1">
      <c r="A17" s="138" t="s">
        <v>25</v>
      </c>
      <c r="B17" s="38" t="s">
        <v>25</v>
      </c>
      <c r="C17" s="62"/>
      <c r="D17" s="63"/>
      <c r="E17" s="194"/>
      <c r="F17" s="195"/>
      <c r="G17" s="194"/>
      <c r="H17" s="195"/>
      <c r="I17" s="194">
        <f>SUMIF(F52:F68,A17,I52:I68)</f>
        <v>0</v>
      </c>
      <c r="J17" s="196"/>
    </row>
    <row r="18" spans="1:10" ht="23.25" customHeight="1">
      <c r="A18" s="138" t="s">
        <v>26</v>
      </c>
      <c r="B18" s="38" t="s">
        <v>26</v>
      </c>
      <c r="C18" s="62"/>
      <c r="D18" s="63"/>
      <c r="E18" s="194"/>
      <c r="F18" s="195"/>
      <c r="G18" s="194"/>
      <c r="H18" s="195"/>
      <c r="I18" s="194" t="e">
        <f>SUMIF(F52:F68,A18,I52:I68)</f>
        <v>#REF!</v>
      </c>
      <c r="J18" s="196"/>
    </row>
    <row r="19" spans="1:10" ht="23.25" customHeight="1">
      <c r="A19" s="138" t="s">
        <v>88</v>
      </c>
      <c r="B19" s="38" t="s">
        <v>27</v>
      </c>
      <c r="C19" s="62"/>
      <c r="D19" s="63"/>
      <c r="E19" s="194"/>
      <c r="F19" s="195"/>
      <c r="G19" s="194"/>
      <c r="H19" s="195"/>
      <c r="I19" s="194">
        <f>SUMIF(F52:F68,A19,I52:I68)</f>
        <v>0</v>
      </c>
      <c r="J19" s="196"/>
    </row>
    <row r="20" spans="1:10" ht="23.25" customHeight="1">
      <c r="A20" s="138" t="s">
        <v>87</v>
      </c>
      <c r="B20" s="38" t="s">
        <v>28</v>
      </c>
      <c r="C20" s="62"/>
      <c r="D20" s="63"/>
      <c r="E20" s="194"/>
      <c r="F20" s="195"/>
      <c r="G20" s="194"/>
      <c r="H20" s="195"/>
      <c r="I20" s="194">
        <f>SUMIF(F52:F68,A20,I52:I68)</f>
        <v>0</v>
      </c>
      <c r="J20" s="196"/>
    </row>
    <row r="21" spans="1:10" ht="23.25" customHeight="1">
      <c r="A21" s="2"/>
      <c r="B21" s="48" t="s">
        <v>29</v>
      </c>
      <c r="C21" s="64"/>
      <c r="D21" s="65"/>
      <c r="E21" s="197"/>
      <c r="F21" s="232"/>
      <c r="G21" s="197"/>
      <c r="H21" s="232"/>
      <c r="I21" s="197" t="e">
        <f>SUM(I16:J20)</f>
        <v>#REF!</v>
      </c>
      <c r="J21" s="198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2">
        <f>ZakladDPHSniVypocet</f>
        <v>0</v>
      </c>
      <c r="H23" s="193"/>
      <c r="I23" s="193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0">
        <f>IF(A24&gt;50, ROUNDUP(A23, 0), ROUNDDOWN(A23, 0))</f>
        <v>0</v>
      </c>
      <c r="H24" s="191"/>
      <c r="I24" s="191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2">
        <f>ZakladDPHZaklVypocet</f>
        <v>0</v>
      </c>
      <c r="H25" s="193"/>
      <c r="I25" s="193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19">
        <f>IF(A26&gt;50, ROUNDUP(A25, 0), ROUNDDOWN(A25, 0))</f>
        <v>0</v>
      </c>
      <c r="H26" s="220"/>
      <c r="I26" s="220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1">
        <f>CenaCelkem-(ZakladDPHSni+DPHSni+ZakladDPHZakl+DPHZakl)</f>
        <v>0</v>
      </c>
      <c r="H27" s="221"/>
      <c r="I27" s="221"/>
      <c r="J27" s="41" t="str">
        <f t="shared" si="0"/>
        <v>CZK</v>
      </c>
    </row>
    <row r="28" spans="1:10" ht="27.75" hidden="1" customHeight="1" thickBot="1">
      <c r="A28" s="2"/>
      <c r="B28" s="112" t="s">
        <v>23</v>
      </c>
      <c r="C28" s="113"/>
      <c r="D28" s="113"/>
      <c r="E28" s="114"/>
      <c r="F28" s="115"/>
      <c r="G28" s="200">
        <f>ZakladDPHSniVypocet+ZakladDPHZaklVypocet</f>
        <v>0</v>
      </c>
      <c r="H28" s="200"/>
      <c r="I28" s="200"/>
      <c r="J28" s="116" t="str">
        <f t="shared" si="0"/>
        <v>CZK</v>
      </c>
    </row>
    <row r="29" spans="1:10" ht="27.75" customHeight="1" thickBot="1">
      <c r="A29" s="2">
        <f>(A27-INT(A27))*100</f>
        <v>0</v>
      </c>
      <c r="B29" s="112" t="s">
        <v>35</v>
      </c>
      <c r="C29" s="117"/>
      <c r="D29" s="117"/>
      <c r="E29" s="117"/>
      <c r="F29" s="118"/>
      <c r="G29" s="199">
        <f>IF(A29&gt;50, ROUNDUP(A27, 0), ROUNDDOWN(A27, 0))</f>
        <v>0</v>
      </c>
      <c r="H29" s="199"/>
      <c r="I29" s="199"/>
      <c r="J29" s="119" t="s">
        <v>52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01"/>
      <c r="E34" s="202"/>
      <c r="G34" s="203"/>
      <c r="H34" s="204"/>
      <c r="I34" s="204"/>
      <c r="J34" s="25"/>
    </row>
    <row r="35" spans="1:10" ht="12.75" customHeight="1">
      <c r="A35" s="2"/>
      <c r="B35" s="2"/>
      <c r="D35" s="189" t="s">
        <v>2</v>
      </c>
      <c r="E35" s="189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>
      <c r="A39" s="88">
        <v>1</v>
      </c>
      <c r="B39" s="98" t="s">
        <v>45</v>
      </c>
      <c r="C39" s="184"/>
      <c r="D39" s="184"/>
      <c r="E39" s="184"/>
      <c r="F39" s="99">
        <f>'00 00 Naklady'!AE26+'01 01 Pol'!AE85</f>
        <v>0</v>
      </c>
      <c r="G39" s="100">
        <f>'00 00 Naklady'!AF26+'01 01 Pol'!AF85</f>
        <v>0</v>
      </c>
      <c r="H39" s="101">
        <f t="shared" ref="H39:H44" si="1">(F39*SazbaDPH1/100)+(G39*SazbaDPH2/100)</f>
        <v>0</v>
      </c>
      <c r="I39" s="101">
        <f t="shared" ref="I39:I44" si="2">F39+G39+H39</f>
        <v>0</v>
      </c>
      <c r="J39" s="102" t="str">
        <f t="shared" ref="J39:J44" si="3">IF(CenaCelkemVypocet=0,"",I39/CenaCelkemVypocet*100)</f>
        <v/>
      </c>
    </row>
    <row r="40" spans="1:10" ht="25.5" customHeight="1">
      <c r="A40" s="88">
        <v>2</v>
      </c>
      <c r="B40" s="103"/>
      <c r="C40" s="188" t="s">
        <v>46</v>
      </c>
      <c r="D40" s="188"/>
      <c r="E40" s="188"/>
      <c r="F40" s="104">
        <f>'00 00 Naklady'!AE26</f>
        <v>0</v>
      </c>
      <c r="G40" s="105">
        <f>'00 00 Naklady'!AF26</f>
        <v>0</v>
      </c>
      <c r="H40" s="105">
        <f t="shared" si="1"/>
        <v>0</v>
      </c>
      <c r="I40" s="105">
        <f t="shared" si="2"/>
        <v>0</v>
      </c>
      <c r="J40" s="106" t="str">
        <f t="shared" si="3"/>
        <v/>
      </c>
    </row>
    <row r="41" spans="1:10" ht="25.5" customHeight="1">
      <c r="A41" s="88">
        <v>3</v>
      </c>
      <c r="B41" s="107" t="s">
        <v>47</v>
      </c>
      <c r="C41" s="184" t="s">
        <v>48</v>
      </c>
      <c r="D41" s="184"/>
      <c r="E41" s="184"/>
      <c r="F41" s="108">
        <f>'00 00 Naklady'!AE26</f>
        <v>0</v>
      </c>
      <c r="G41" s="101">
        <f>'00 00 Naklady'!AF26</f>
        <v>0</v>
      </c>
      <c r="H41" s="101">
        <f t="shared" si="1"/>
        <v>0</v>
      </c>
      <c r="I41" s="101">
        <f t="shared" si="2"/>
        <v>0</v>
      </c>
      <c r="J41" s="102" t="str">
        <f t="shared" si="3"/>
        <v/>
      </c>
    </row>
    <row r="42" spans="1:10" ht="25.5" customHeight="1">
      <c r="A42" s="88">
        <v>2</v>
      </c>
      <c r="B42" s="103"/>
      <c r="C42" s="188" t="s">
        <v>49</v>
      </c>
      <c r="D42" s="188"/>
      <c r="E42" s="188"/>
      <c r="F42" s="104"/>
      <c r="G42" s="105"/>
      <c r="H42" s="105">
        <f t="shared" si="1"/>
        <v>0</v>
      </c>
      <c r="I42" s="105">
        <f t="shared" si="2"/>
        <v>0</v>
      </c>
      <c r="J42" s="106" t="str">
        <f t="shared" si="3"/>
        <v/>
      </c>
    </row>
    <row r="43" spans="1:10" ht="25.5" customHeight="1">
      <c r="A43" s="88">
        <v>2</v>
      </c>
      <c r="B43" s="103" t="s">
        <v>50</v>
      </c>
      <c r="C43" s="188" t="s">
        <v>44</v>
      </c>
      <c r="D43" s="188"/>
      <c r="E43" s="188"/>
      <c r="F43" s="104">
        <f>'01 01 Pol'!AE85</f>
        <v>0</v>
      </c>
      <c r="G43" s="105">
        <f>'01 01 Pol'!AF85</f>
        <v>0</v>
      </c>
      <c r="H43" s="105">
        <f t="shared" si="1"/>
        <v>0</v>
      </c>
      <c r="I43" s="105">
        <f t="shared" si="2"/>
        <v>0</v>
      </c>
      <c r="J43" s="106" t="str">
        <f t="shared" si="3"/>
        <v/>
      </c>
    </row>
    <row r="44" spans="1:10" ht="25.5" customHeight="1">
      <c r="A44" s="88">
        <v>3</v>
      </c>
      <c r="B44" s="107" t="s">
        <v>50</v>
      </c>
      <c r="C44" s="184" t="s">
        <v>44</v>
      </c>
      <c r="D44" s="184"/>
      <c r="E44" s="184"/>
      <c r="F44" s="108">
        <f>'01 01 Pol'!AE85</f>
        <v>0</v>
      </c>
      <c r="G44" s="101">
        <f>'01 01 Pol'!AF85</f>
        <v>0</v>
      </c>
      <c r="H44" s="101">
        <f t="shared" si="1"/>
        <v>0</v>
      </c>
      <c r="I44" s="101">
        <f t="shared" si="2"/>
        <v>0</v>
      </c>
      <c r="J44" s="102" t="str">
        <f t="shared" si="3"/>
        <v/>
      </c>
    </row>
    <row r="45" spans="1:10" ht="25.5" customHeight="1">
      <c r="A45" s="88"/>
      <c r="B45" s="185" t="s">
        <v>51</v>
      </c>
      <c r="C45" s="186"/>
      <c r="D45" s="186"/>
      <c r="E45" s="187"/>
      <c r="F45" s="109">
        <f>SUMIF(A39:A44,"=1",F39:F44)</f>
        <v>0</v>
      </c>
      <c r="G45" s="110">
        <f>SUMIF(A39:A44,"=1",G39:G44)</f>
        <v>0</v>
      </c>
      <c r="H45" s="110">
        <f>SUMIF(A39:A44,"=1",H39:H44)</f>
        <v>0</v>
      </c>
      <c r="I45" s="110">
        <f>SUMIF(A39:A44,"=1",I39:I44)</f>
        <v>0</v>
      </c>
      <c r="J45" s="111">
        <f>SUMIF(A39:A44,"=1",J39:J44)</f>
        <v>0</v>
      </c>
    </row>
    <row r="49" spans="1:10" ht="15.75">
      <c r="B49" s="120" t="s">
        <v>53</v>
      </c>
    </row>
    <row r="51" spans="1:10" ht="25.5" customHeight="1">
      <c r="A51" s="122"/>
      <c r="B51" s="125" t="s">
        <v>17</v>
      </c>
      <c r="C51" s="125" t="s">
        <v>5</v>
      </c>
      <c r="D51" s="126"/>
      <c r="E51" s="126"/>
      <c r="F51" s="127" t="s">
        <v>54</v>
      </c>
      <c r="G51" s="127"/>
      <c r="H51" s="127"/>
      <c r="I51" s="127" t="s">
        <v>29</v>
      </c>
      <c r="J51" s="127" t="s">
        <v>0</v>
      </c>
    </row>
    <row r="52" spans="1:10" ht="36.75" customHeight="1">
      <c r="A52" s="123"/>
      <c r="B52" s="128" t="s">
        <v>47</v>
      </c>
      <c r="C52" s="182" t="s">
        <v>55</v>
      </c>
      <c r="D52" s="183"/>
      <c r="E52" s="183"/>
      <c r="F52" s="134" t="s">
        <v>24</v>
      </c>
      <c r="G52" s="135"/>
      <c r="H52" s="135"/>
      <c r="I52" s="135">
        <f>'01 01 Pol'!G8</f>
        <v>0</v>
      </c>
      <c r="J52" s="132" t="e">
        <f>IF(I69=0,"",I52/I69*100)</f>
        <v>#REF!</v>
      </c>
    </row>
    <row r="53" spans="1:10" ht="36.75" customHeight="1">
      <c r="A53" s="123"/>
      <c r="B53" s="128" t="s">
        <v>56</v>
      </c>
      <c r="C53" s="182" t="s">
        <v>57</v>
      </c>
      <c r="D53" s="183"/>
      <c r="E53" s="183"/>
      <c r="F53" s="134" t="s">
        <v>24</v>
      </c>
      <c r="G53" s="135"/>
      <c r="H53" s="135"/>
      <c r="I53" s="135" t="e">
        <f>'01 01 Pol'!#REF!</f>
        <v>#REF!</v>
      </c>
      <c r="J53" s="132" t="e">
        <f>IF(I69=0,"",I53/I69*100)</f>
        <v>#REF!</v>
      </c>
    </row>
    <row r="54" spans="1:10" ht="36.75" customHeight="1">
      <c r="A54" s="123"/>
      <c r="B54" s="128" t="s">
        <v>58</v>
      </c>
      <c r="C54" s="182" t="s">
        <v>59</v>
      </c>
      <c r="D54" s="183"/>
      <c r="E54" s="183"/>
      <c r="F54" s="134" t="s">
        <v>24</v>
      </c>
      <c r="G54" s="135"/>
      <c r="H54" s="135"/>
      <c r="I54" s="135" t="e">
        <f>'01 01 Pol'!#REF!</f>
        <v>#REF!</v>
      </c>
      <c r="J54" s="132" t="e">
        <f>IF(I69=0,"",I54/I69*100)</f>
        <v>#REF!</v>
      </c>
    </row>
    <row r="55" spans="1:10" ht="36.75" customHeight="1">
      <c r="A55" s="123"/>
      <c r="B55" s="128" t="s">
        <v>60</v>
      </c>
      <c r="C55" s="182" t="s">
        <v>61</v>
      </c>
      <c r="D55" s="183"/>
      <c r="E55" s="183"/>
      <c r="F55" s="134" t="s">
        <v>24</v>
      </c>
      <c r="G55" s="135"/>
      <c r="H55" s="135"/>
      <c r="I55" s="135" t="e">
        <f>'01 01 Pol'!#REF!</f>
        <v>#REF!</v>
      </c>
      <c r="J55" s="132" t="e">
        <f>IF(I69=0,"",I55/I69*100)</f>
        <v>#REF!</v>
      </c>
    </row>
    <row r="56" spans="1:10" ht="36.75" customHeight="1">
      <c r="A56" s="123"/>
      <c r="B56" s="128" t="s">
        <v>62</v>
      </c>
      <c r="C56" s="182" t="s">
        <v>63</v>
      </c>
      <c r="D56" s="183"/>
      <c r="E56" s="183"/>
      <c r="F56" s="134" t="s">
        <v>24</v>
      </c>
      <c r="G56" s="135"/>
      <c r="H56" s="135"/>
      <c r="I56" s="135">
        <f>'01 01 Pol'!G26</f>
        <v>0</v>
      </c>
      <c r="J56" s="132" t="e">
        <f>IF(I69=0,"",I56/I69*100)</f>
        <v>#REF!</v>
      </c>
    </row>
    <row r="57" spans="1:10" ht="36.75" customHeight="1">
      <c r="A57" s="123"/>
      <c r="B57" s="128" t="s">
        <v>64</v>
      </c>
      <c r="C57" s="182" t="s">
        <v>65</v>
      </c>
      <c r="D57" s="183"/>
      <c r="E57" s="183"/>
      <c r="F57" s="134" t="s">
        <v>24</v>
      </c>
      <c r="G57" s="135"/>
      <c r="H57" s="135"/>
      <c r="I57" s="135">
        <f>'01 01 Pol'!G31</f>
        <v>0</v>
      </c>
      <c r="J57" s="132" t="e">
        <f>IF(I69=0,"",I57/I69*100)</f>
        <v>#REF!</v>
      </c>
    </row>
    <row r="58" spans="1:10" ht="36.75" customHeight="1">
      <c r="A58" s="123"/>
      <c r="B58" s="128" t="s">
        <v>66</v>
      </c>
      <c r="C58" s="182" t="s">
        <v>67</v>
      </c>
      <c r="D58" s="183"/>
      <c r="E58" s="183"/>
      <c r="F58" s="134" t="s">
        <v>24</v>
      </c>
      <c r="G58" s="135"/>
      <c r="H58" s="135"/>
      <c r="I58" s="135" t="e">
        <f>'01 01 Pol'!#REF!</f>
        <v>#REF!</v>
      </c>
      <c r="J58" s="132" t="e">
        <f>IF(I69=0,"",I58/I69*100)</f>
        <v>#REF!</v>
      </c>
    </row>
    <row r="59" spans="1:10" ht="36.75" customHeight="1">
      <c r="A59" s="123"/>
      <c r="B59" s="128" t="s">
        <v>68</v>
      </c>
      <c r="C59" s="182" t="s">
        <v>69</v>
      </c>
      <c r="D59" s="183"/>
      <c r="E59" s="183"/>
      <c r="F59" s="134" t="s">
        <v>24</v>
      </c>
      <c r="G59" s="135"/>
      <c r="H59" s="135"/>
      <c r="I59" s="135" t="e">
        <f>'01 01 Pol'!#REF!</f>
        <v>#REF!</v>
      </c>
      <c r="J59" s="132" t="e">
        <f>IF(I69=0,"",I59/I69*100)</f>
        <v>#REF!</v>
      </c>
    </row>
    <row r="60" spans="1:10" ht="36.75" customHeight="1">
      <c r="A60" s="123"/>
      <c r="B60" s="128" t="s">
        <v>70</v>
      </c>
      <c r="C60" s="182" t="s">
        <v>71</v>
      </c>
      <c r="D60" s="183"/>
      <c r="E60" s="183"/>
      <c r="F60" s="134" t="s">
        <v>24</v>
      </c>
      <c r="G60" s="135"/>
      <c r="H60" s="135"/>
      <c r="I60" s="135">
        <f>'01 01 Pol'!G36</f>
        <v>0</v>
      </c>
      <c r="J60" s="132" t="e">
        <f>IF(I69=0,"",I60/I69*100)</f>
        <v>#REF!</v>
      </c>
    </row>
    <row r="61" spans="1:10" ht="36.75" customHeight="1">
      <c r="A61" s="123"/>
      <c r="B61" s="128" t="s">
        <v>72</v>
      </c>
      <c r="C61" s="182" t="s">
        <v>73</v>
      </c>
      <c r="D61" s="183"/>
      <c r="E61" s="183"/>
      <c r="F61" s="134" t="s">
        <v>24</v>
      </c>
      <c r="G61" s="135"/>
      <c r="H61" s="135"/>
      <c r="I61" s="135">
        <f>'01 01 Pol'!G39</f>
        <v>0</v>
      </c>
      <c r="J61" s="132" t="e">
        <f>IF(I69=0,"",I61/I69*100)</f>
        <v>#REF!</v>
      </c>
    </row>
    <row r="62" spans="1:10" ht="36.75" customHeight="1">
      <c r="A62" s="123"/>
      <c r="B62" s="128" t="s">
        <v>74</v>
      </c>
      <c r="C62" s="182" t="s">
        <v>75</v>
      </c>
      <c r="D62" s="183"/>
      <c r="E62" s="183"/>
      <c r="F62" s="134" t="s">
        <v>26</v>
      </c>
      <c r="G62" s="135"/>
      <c r="H62" s="135"/>
      <c r="I62" s="135">
        <f>'01 01 Pol'!G54</f>
        <v>0</v>
      </c>
      <c r="J62" s="132" t="e">
        <f>IF(I69=0,"",I62/I69*100)</f>
        <v>#REF!</v>
      </c>
    </row>
    <row r="63" spans="1:10" ht="36.75" customHeight="1">
      <c r="A63" s="123"/>
      <c r="B63" s="128" t="s">
        <v>76</v>
      </c>
      <c r="C63" s="182" t="s">
        <v>77</v>
      </c>
      <c r="D63" s="183"/>
      <c r="E63" s="183"/>
      <c r="F63" s="134" t="s">
        <v>26</v>
      </c>
      <c r="G63" s="135"/>
      <c r="H63" s="135"/>
      <c r="I63" s="135">
        <f>'01 01 Pol'!G69</f>
        <v>0</v>
      </c>
      <c r="J63" s="132" t="e">
        <f>IF(I69=0,"",I63/I69*100)</f>
        <v>#REF!</v>
      </c>
    </row>
    <row r="64" spans="1:10" ht="36.75" customHeight="1">
      <c r="A64" s="123"/>
      <c r="B64" s="128" t="s">
        <v>78</v>
      </c>
      <c r="C64" s="182" t="s">
        <v>79</v>
      </c>
      <c r="D64" s="183"/>
      <c r="E64" s="183"/>
      <c r="F64" s="134" t="s">
        <v>26</v>
      </c>
      <c r="G64" s="135"/>
      <c r="H64" s="135"/>
      <c r="I64" s="135">
        <f>'01 01 Pol'!G76</f>
        <v>0</v>
      </c>
      <c r="J64" s="132" t="e">
        <f>IF(I69=0,"",I64/I69*100)</f>
        <v>#REF!</v>
      </c>
    </row>
    <row r="65" spans="1:10" ht="36.75" customHeight="1">
      <c r="A65" s="123"/>
      <c r="B65" s="128" t="s">
        <v>80</v>
      </c>
      <c r="C65" s="182" t="s">
        <v>81</v>
      </c>
      <c r="D65" s="183"/>
      <c r="E65" s="183"/>
      <c r="F65" s="134" t="s">
        <v>26</v>
      </c>
      <c r="G65" s="135"/>
      <c r="H65" s="135"/>
      <c r="I65" s="135" t="e">
        <f>'01 01 Pol'!#REF!</f>
        <v>#REF!</v>
      </c>
      <c r="J65" s="132" t="e">
        <f>IF(I69=0,"",I65/I69*100)</f>
        <v>#REF!</v>
      </c>
    </row>
    <row r="66" spans="1:10" ht="36.75" customHeight="1">
      <c r="A66" s="123"/>
      <c r="B66" s="128" t="s">
        <v>82</v>
      </c>
      <c r="C66" s="182" t="s">
        <v>83</v>
      </c>
      <c r="D66" s="183"/>
      <c r="E66" s="183"/>
      <c r="F66" s="134" t="s">
        <v>26</v>
      </c>
      <c r="G66" s="135"/>
      <c r="H66" s="135"/>
      <c r="I66" s="135">
        <f>'01 01 Pol'!G79</f>
        <v>0</v>
      </c>
      <c r="J66" s="132" t="e">
        <f>IF(I69=0,"",I66/I69*100)</f>
        <v>#REF!</v>
      </c>
    </row>
    <row r="67" spans="1:10" ht="36.75" customHeight="1">
      <c r="A67" s="123"/>
      <c r="B67" s="128" t="s">
        <v>84</v>
      </c>
      <c r="C67" s="182" t="s">
        <v>85</v>
      </c>
      <c r="D67" s="183"/>
      <c r="E67" s="183"/>
      <c r="F67" s="134" t="s">
        <v>86</v>
      </c>
      <c r="G67" s="135"/>
      <c r="H67" s="135"/>
      <c r="I67" s="135" t="e">
        <f>'01 01 Pol'!#REF!</f>
        <v>#REF!</v>
      </c>
      <c r="J67" s="132" t="e">
        <f>IF(I69=0,"",I67/I69*100)</f>
        <v>#REF!</v>
      </c>
    </row>
    <row r="68" spans="1:10" ht="36.75" customHeight="1">
      <c r="A68" s="123"/>
      <c r="B68" s="128" t="s">
        <v>87</v>
      </c>
      <c r="C68" s="182" t="s">
        <v>28</v>
      </c>
      <c r="D68" s="183"/>
      <c r="E68" s="183"/>
      <c r="F68" s="134" t="s">
        <v>87</v>
      </c>
      <c r="G68" s="135"/>
      <c r="H68" s="135"/>
      <c r="I68" s="135">
        <f>'00 00 Naklady'!G8</f>
        <v>0</v>
      </c>
      <c r="J68" s="132" t="e">
        <f>IF(I69=0,"",I68/I69*100)</f>
        <v>#REF!</v>
      </c>
    </row>
    <row r="69" spans="1:10" ht="25.5" customHeight="1">
      <c r="A69" s="124"/>
      <c r="B69" s="129" t="s">
        <v>1</v>
      </c>
      <c r="C69" s="130"/>
      <c r="D69" s="131"/>
      <c r="E69" s="131"/>
      <c r="F69" s="136"/>
      <c r="G69" s="137"/>
      <c r="H69" s="137"/>
      <c r="I69" s="137" t="e">
        <f>SUM(I52:I68)</f>
        <v>#REF!</v>
      </c>
      <c r="J69" s="133" t="e">
        <f>SUM(J52:J68)</f>
        <v>#REF!</v>
      </c>
    </row>
    <row r="70" spans="1:10">
      <c r="F70" s="86"/>
      <c r="G70" s="86"/>
      <c r="H70" s="86"/>
      <c r="I70" s="86"/>
      <c r="J70" s="87"/>
    </row>
    <row r="71" spans="1:10">
      <c r="F71" s="86"/>
      <c r="G71" s="86"/>
      <c r="H71" s="86"/>
      <c r="I71" s="86"/>
      <c r="J71" s="87"/>
    </row>
    <row r="72" spans="1:10">
      <c r="F72" s="86"/>
      <c r="G72" s="86"/>
      <c r="H72" s="86"/>
      <c r="I72" s="86"/>
      <c r="J72" s="87"/>
    </row>
  </sheetData>
  <sheetProtection password="812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>
      <c r="A2" s="50" t="s">
        <v>7</v>
      </c>
      <c r="B2" s="49"/>
      <c r="C2" s="235"/>
      <c r="D2" s="235"/>
      <c r="E2" s="235"/>
      <c r="F2" s="235"/>
      <c r="G2" s="236"/>
    </row>
    <row r="3" spans="1:7" ht="24.95" customHeight="1">
      <c r="A3" s="50" t="s">
        <v>8</v>
      </c>
      <c r="B3" s="49"/>
      <c r="C3" s="235"/>
      <c r="D3" s="235"/>
      <c r="E3" s="235"/>
      <c r="F3" s="235"/>
      <c r="G3" s="236"/>
    </row>
    <row r="4" spans="1:7" ht="24.95" customHeight="1">
      <c r="A4" s="50" t="s">
        <v>9</v>
      </c>
      <c r="B4" s="49"/>
      <c r="C4" s="235"/>
      <c r="D4" s="235"/>
      <c r="E4" s="235"/>
      <c r="F4" s="235"/>
      <c r="G4" s="236"/>
    </row>
    <row r="5" spans="1:7">
      <c r="B5" s="4"/>
      <c r="C5" s="5"/>
      <c r="D5" s="6"/>
    </row>
  </sheetData>
  <sheetProtection password="812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43" t="s">
        <v>89</v>
      </c>
      <c r="B1" s="243"/>
      <c r="C1" s="243"/>
      <c r="D1" s="243"/>
      <c r="E1" s="243"/>
      <c r="F1" s="243"/>
      <c r="G1" s="243"/>
      <c r="AG1" t="s">
        <v>90</v>
      </c>
    </row>
    <row r="2" spans="1:60" ht="24.95" customHeight="1">
      <c r="A2" s="139" t="s">
        <v>7</v>
      </c>
      <c r="B2" s="49" t="s">
        <v>43</v>
      </c>
      <c r="C2" s="244" t="s">
        <v>44</v>
      </c>
      <c r="D2" s="245"/>
      <c r="E2" s="245"/>
      <c r="F2" s="245"/>
      <c r="G2" s="246"/>
      <c r="AG2" t="s">
        <v>91</v>
      </c>
    </row>
    <row r="3" spans="1:60" ht="24.95" customHeight="1">
      <c r="A3" s="139" t="s">
        <v>8</v>
      </c>
      <c r="B3" s="49" t="s">
        <v>47</v>
      </c>
      <c r="C3" s="244" t="s">
        <v>48</v>
      </c>
      <c r="D3" s="245"/>
      <c r="E3" s="245"/>
      <c r="F3" s="245"/>
      <c r="G3" s="246"/>
      <c r="AC3" s="121" t="s">
        <v>92</v>
      </c>
      <c r="AG3" t="s">
        <v>93</v>
      </c>
    </row>
    <row r="4" spans="1:60" ht="24.95" customHeight="1">
      <c r="A4" s="140" t="s">
        <v>9</v>
      </c>
      <c r="B4" s="141" t="s">
        <v>47</v>
      </c>
      <c r="C4" s="247" t="s">
        <v>48</v>
      </c>
      <c r="D4" s="248"/>
      <c r="E4" s="248"/>
      <c r="F4" s="248"/>
      <c r="G4" s="249"/>
      <c r="AG4" t="s">
        <v>94</v>
      </c>
    </row>
    <row r="5" spans="1:60">
      <c r="D5" s="10"/>
    </row>
    <row r="6" spans="1:60" ht="38.25">
      <c r="A6" s="143" t="s">
        <v>95</v>
      </c>
      <c r="B6" s="145" t="s">
        <v>96</v>
      </c>
      <c r="C6" s="145" t="s">
        <v>97</v>
      </c>
      <c r="D6" s="144" t="s">
        <v>98</v>
      </c>
      <c r="E6" s="143" t="s">
        <v>99</v>
      </c>
      <c r="F6" s="142" t="s">
        <v>100</v>
      </c>
      <c r="G6" s="143" t="s">
        <v>29</v>
      </c>
      <c r="H6" s="146" t="s">
        <v>30</v>
      </c>
      <c r="I6" s="146" t="s">
        <v>101</v>
      </c>
      <c r="J6" s="146" t="s">
        <v>31</v>
      </c>
      <c r="K6" s="146" t="s">
        <v>102</v>
      </c>
      <c r="L6" s="146" t="s">
        <v>103</v>
      </c>
      <c r="M6" s="146" t="s">
        <v>104</v>
      </c>
      <c r="N6" s="146" t="s">
        <v>105</v>
      </c>
      <c r="O6" s="146" t="s">
        <v>106</v>
      </c>
      <c r="P6" s="146" t="s">
        <v>107</v>
      </c>
      <c r="Q6" s="146" t="s">
        <v>108</v>
      </c>
      <c r="R6" s="146" t="s">
        <v>109</v>
      </c>
      <c r="S6" s="146" t="s">
        <v>110</v>
      </c>
      <c r="T6" s="146" t="s">
        <v>111</v>
      </c>
      <c r="U6" s="146" t="s">
        <v>112</v>
      </c>
      <c r="V6" s="146" t="s">
        <v>113</v>
      </c>
      <c r="W6" s="146" t="s">
        <v>114</v>
      </c>
      <c r="X6" s="146" t="s">
        <v>115</v>
      </c>
    </row>
    <row r="7" spans="1:60" hidden="1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>
      <c r="A8" s="158" t="s">
        <v>116</v>
      </c>
      <c r="B8" s="159" t="s">
        <v>87</v>
      </c>
      <c r="C8" s="173" t="s">
        <v>28</v>
      </c>
      <c r="D8" s="160"/>
      <c r="E8" s="161"/>
      <c r="F8" s="162"/>
      <c r="G8" s="162">
        <f>SUMIF(AG9:AG24,"&lt;&gt;NOR",G9:G24)</f>
        <v>0</v>
      </c>
      <c r="H8" s="162"/>
      <c r="I8" s="162">
        <f>SUM(I9:I24)</f>
        <v>0</v>
      </c>
      <c r="J8" s="162"/>
      <c r="K8" s="162">
        <f>SUM(K9:K24)</f>
        <v>0</v>
      </c>
      <c r="L8" s="162"/>
      <c r="M8" s="162">
        <f>SUM(M9:M24)</f>
        <v>0</v>
      </c>
      <c r="N8" s="162"/>
      <c r="O8" s="162">
        <f>SUM(O9:O24)</f>
        <v>0</v>
      </c>
      <c r="P8" s="162"/>
      <c r="Q8" s="162">
        <f>SUM(Q9:Q24)</f>
        <v>0</v>
      </c>
      <c r="R8" s="162"/>
      <c r="S8" s="162"/>
      <c r="T8" s="163"/>
      <c r="U8" s="157"/>
      <c r="V8" s="157">
        <f>SUM(V9:V24)</f>
        <v>0</v>
      </c>
      <c r="W8" s="157"/>
      <c r="X8" s="157"/>
      <c r="AG8" t="s">
        <v>117</v>
      </c>
    </row>
    <row r="9" spans="1:60" outlineLevel="1">
      <c r="A9" s="164">
        <v>1</v>
      </c>
      <c r="B9" s="165" t="s">
        <v>118</v>
      </c>
      <c r="C9" s="174" t="s">
        <v>119</v>
      </c>
      <c r="D9" s="166" t="s">
        <v>120</v>
      </c>
      <c r="E9" s="167">
        <v>1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9">
        <v>0</v>
      </c>
      <c r="O9" s="169">
        <f>ROUND(E9*N9,2)</f>
        <v>0</v>
      </c>
      <c r="P9" s="169">
        <v>0</v>
      </c>
      <c r="Q9" s="169">
        <f>ROUND(E9*P9,2)</f>
        <v>0</v>
      </c>
      <c r="R9" s="169"/>
      <c r="S9" s="169" t="s">
        <v>121</v>
      </c>
      <c r="T9" s="170" t="s">
        <v>122</v>
      </c>
      <c r="U9" s="156">
        <v>0</v>
      </c>
      <c r="V9" s="156">
        <f>ROUND(E9*U9,2)</f>
        <v>0</v>
      </c>
      <c r="W9" s="156"/>
      <c r="X9" s="156" t="s">
        <v>123</v>
      </c>
      <c r="Y9" s="147"/>
      <c r="Z9" s="147"/>
      <c r="AA9" s="147"/>
      <c r="AB9" s="147"/>
      <c r="AC9" s="147"/>
      <c r="AD9" s="147"/>
      <c r="AE9" s="147"/>
      <c r="AF9" s="147"/>
      <c r="AG9" s="147" t="s">
        <v>124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>
      <c r="A10" s="154"/>
      <c r="B10" s="155"/>
      <c r="C10" s="239" t="s">
        <v>125</v>
      </c>
      <c r="D10" s="240"/>
      <c r="E10" s="240"/>
      <c r="F10" s="240"/>
      <c r="G10" s="240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126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>
      <c r="A11" s="154"/>
      <c r="B11" s="155"/>
      <c r="C11" s="241"/>
      <c r="D11" s="242"/>
      <c r="E11" s="242"/>
      <c r="F11" s="242"/>
      <c r="G11" s="242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47"/>
      <c r="Z11" s="147"/>
      <c r="AA11" s="147"/>
      <c r="AB11" s="147"/>
      <c r="AC11" s="147"/>
      <c r="AD11" s="147"/>
      <c r="AE11" s="147"/>
      <c r="AF11" s="147"/>
      <c r="AG11" s="147" t="s">
        <v>127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>
      <c r="A12" s="164">
        <v>2</v>
      </c>
      <c r="B12" s="165" t="s">
        <v>128</v>
      </c>
      <c r="C12" s="174" t="s">
        <v>129</v>
      </c>
      <c r="D12" s="166" t="s">
        <v>120</v>
      </c>
      <c r="E12" s="167">
        <v>1</v>
      </c>
      <c r="F12" s="168"/>
      <c r="G12" s="169">
        <f>ROUND(E12*F12,2)</f>
        <v>0</v>
      </c>
      <c r="H12" s="168"/>
      <c r="I12" s="169">
        <f>ROUND(E12*H12,2)</f>
        <v>0</v>
      </c>
      <c r="J12" s="168"/>
      <c r="K12" s="169">
        <f>ROUND(E12*J12,2)</f>
        <v>0</v>
      </c>
      <c r="L12" s="169">
        <v>21</v>
      </c>
      <c r="M12" s="169">
        <f>G12*(1+L12/100)</f>
        <v>0</v>
      </c>
      <c r="N12" s="169">
        <v>0</v>
      </c>
      <c r="O12" s="169">
        <f>ROUND(E12*N12,2)</f>
        <v>0</v>
      </c>
      <c r="P12" s="169">
        <v>0</v>
      </c>
      <c r="Q12" s="169">
        <f>ROUND(E12*P12,2)</f>
        <v>0</v>
      </c>
      <c r="R12" s="169"/>
      <c r="S12" s="169" t="s">
        <v>121</v>
      </c>
      <c r="T12" s="170" t="s">
        <v>122</v>
      </c>
      <c r="U12" s="156">
        <v>0</v>
      </c>
      <c r="V12" s="156">
        <f>ROUND(E12*U12,2)</f>
        <v>0</v>
      </c>
      <c r="W12" s="156"/>
      <c r="X12" s="156" t="s">
        <v>123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124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>
      <c r="A13" s="154"/>
      <c r="B13" s="155"/>
      <c r="C13" s="239" t="s">
        <v>130</v>
      </c>
      <c r="D13" s="240"/>
      <c r="E13" s="240"/>
      <c r="F13" s="240"/>
      <c r="G13" s="240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47"/>
      <c r="Z13" s="147"/>
      <c r="AA13" s="147"/>
      <c r="AB13" s="147"/>
      <c r="AC13" s="147"/>
      <c r="AD13" s="147"/>
      <c r="AE13" s="147"/>
      <c r="AF13" s="147"/>
      <c r="AG13" s="147" t="s">
        <v>126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71" t="str">
        <f>C13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" s="147"/>
      <c r="BC13" s="147"/>
      <c r="BD13" s="147"/>
      <c r="BE13" s="147"/>
      <c r="BF13" s="147"/>
      <c r="BG13" s="147"/>
      <c r="BH13" s="147"/>
    </row>
    <row r="14" spans="1:60" outlineLevel="1">
      <c r="A14" s="154"/>
      <c r="B14" s="155"/>
      <c r="C14" s="241"/>
      <c r="D14" s="242"/>
      <c r="E14" s="242"/>
      <c r="F14" s="242"/>
      <c r="G14" s="242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47"/>
      <c r="Z14" s="147"/>
      <c r="AA14" s="147"/>
      <c r="AB14" s="147"/>
      <c r="AC14" s="147"/>
      <c r="AD14" s="147"/>
      <c r="AE14" s="147"/>
      <c r="AF14" s="147"/>
      <c r="AG14" s="147" t="s">
        <v>127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>
      <c r="A15" s="164">
        <v>3</v>
      </c>
      <c r="B15" s="165" t="s">
        <v>131</v>
      </c>
      <c r="C15" s="174" t="s">
        <v>132</v>
      </c>
      <c r="D15" s="166" t="s">
        <v>120</v>
      </c>
      <c r="E15" s="167">
        <v>1</v>
      </c>
      <c r="F15" s="168"/>
      <c r="G15" s="169">
        <f>ROUND(E15*F15,2)</f>
        <v>0</v>
      </c>
      <c r="H15" s="168"/>
      <c r="I15" s="169">
        <f>ROUND(E15*H15,2)</f>
        <v>0</v>
      </c>
      <c r="J15" s="168"/>
      <c r="K15" s="169">
        <f>ROUND(E15*J15,2)</f>
        <v>0</v>
      </c>
      <c r="L15" s="169">
        <v>21</v>
      </c>
      <c r="M15" s="169">
        <f>G15*(1+L15/100)</f>
        <v>0</v>
      </c>
      <c r="N15" s="169">
        <v>0</v>
      </c>
      <c r="O15" s="169">
        <f>ROUND(E15*N15,2)</f>
        <v>0</v>
      </c>
      <c r="P15" s="169">
        <v>0</v>
      </c>
      <c r="Q15" s="169">
        <f>ROUND(E15*P15,2)</f>
        <v>0</v>
      </c>
      <c r="R15" s="169"/>
      <c r="S15" s="169" t="s">
        <v>121</v>
      </c>
      <c r="T15" s="170" t="s">
        <v>122</v>
      </c>
      <c r="U15" s="156">
        <v>0</v>
      </c>
      <c r="V15" s="156">
        <f>ROUND(E15*U15,2)</f>
        <v>0</v>
      </c>
      <c r="W15" s="156"/>
      <c r="X15" s="156" t="s">
        <v>123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124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>
      <c r="A16" s="154"/>
      <c r="B16" s="155"/>
      <c r="C16" s="239" t="s">
        <v>133</v>
      </c>
      <c r="D16" s="240"/>
      <c r="E16" s="240"/>
      <c r="F16" s="240"/>
      <c r="G16" s="240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126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71" t="str">
        <f>C16</f>
        <v>Náklady na vyhotovení dokumentace skutečného provedení stavby a její předání objednateli v požadované formě a požadovaném počtu.</v>
      </c>
      <c r="BB16" s="147"/>
      <c r="BC16" s="147"/>
      <c r="BD16" s="147"/>
      <c r="BE16" s="147"/>
      <c r="BF16" s="147"/>
      <c r="BG16" s="147"/>
      <c r="BH16" s="147"/>
    </row>
    <row r="17" spans="1:60" outlineLevel="1">
      <c r="A17" s="154"/>
      <c r="B17" s="155"/>
      <c r="C17" s="241"/>
      <c r="D17" s="242"/>
      <c r="E17" s="242"/>
      <c r="F17" s="242"/>
      <c r="G17" s="242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47"/>
      <c r="Z17" s="147"/>
      <c r="AA17" s="147"/>
      <c r="AB17" s="147"/>
      <c r="AC17" s="147"/>
      <c r="AD17" s="147"/>
      <c r="AE17" s="147"/>
      <c r="AF17" s="147"/>
      <c r="AG17" s="147" t="s">
        <v>127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>
      <c r="A18" s="164">
        <v>4</v>
      </c>
      <c r="B18" s="165" t="s">
        <v>134</v>
      </c>
      <c r="C18" s="174" t="s">
        <v>135</v>
      </c>
      <c r="D18" s="166" t="s">
        <v>120</v>
      </c>
      <c r="E18" s="167">
        <v>1</v>
      </c>
      <c r="F18" s="168"/>
      <c r="G18" s="169">
        <f>ROUND(E18*F18,2)</f>
        <v>0</v>
      </c>
      <c r="H18" s="168"/>
      <c r="I18" s="169">
        <f>ROUND(E18*H18,2)</f>
        <v>0</v>
      </c>
      <c r="J18" s="168"/>
      <c r="K18" s="169">
        <f>ROUND(E18*J18,2)</f>
        <v>0</v>
      </c>
      <c r="L18" s="169">
        <v>21</v>
      </c>
      <c r="M18" s="169">
        <f>G18*(1+L18/100)</f>
        <v>0</v>
      </c>
      <c r="N18" s="169">
        <v>0</v>
      </c>
      <c r="O18" s="169">
        <f>ROUND(E18*N18,2)</f>
        <v>0</v>
      </c>
      <c r="P18" s="169">
        <v>0</v>
      </c>
      <c r="Q18" s="169">
        <f>ROUND(E18*P18,2)</f>
        <v>0</v>
      </c>
      <c r="R18" s="169"/>
      <c r="S18" s="169" t="s">
        <v>121</v>
      </c>
      <c r="T18" s="170" t="s">
        <v>122</v>
      </c>
      <c r="U18" s="156">
        <v>0</v>
      </c>
      <c r="V18" s="156">
        <f>ROUND(E18*U18,2)</f>
        <v>0</v>
      </c>
      <c r="W18" s="156"/>
      <c r="X18" s="156" t="s">
        <v>123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124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>
      <c r="A19" s="154"/>
      <c r="B19" s="155"/>
      <c r="C19" s="239" t="s">
        <v>136</v>
      </c>
      <c r="D19" s="240"/>
      <c r="E19" s="240"/>
      <c r="F19" s="240"/>
      <c r="G19" s="240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47"/>
      <c r="Z19" s="147"/>
      <c r="AA19" s="147"/>
      <c r="AB19" s="147"/>
      <c r="AC19" s="147"/>
      <c r="AD19" s="147"/>
      <c r="AE19" s="147"/>
      <c r="AF19" s="147"/>
      <c r="AG19" s="147" t="s">
        <v>126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71" t="str">
        <f>C19</f>
        <v>Náklady na provedení skutečného zaměření stavby v rozsahu nezbytném pro zápis změny do katastru nemovitostí.</v>
      </c>
      <c r="BB19" s="147"/>
      <c r="BC19" s="147"/>
      <c r="BD19" s="147"/>
      <c r="BE19" s="147"/>
      <c r="BF19" s="147"/>
      <c r="BG19" s="147"/>
      <c r="BH19" s="147"/>
    </row>
    <row r="20" spans="1:60" outlineLevel="1">
      <c r="A20" s="154"/>
      <c r="B20" s="155"/>
      <c r="C20" s="241"/>
      <c r="D20" s="242"/>
      <c r="E20" s="242"/>
      <c r="F20" s="242"/>
      <c r="G20" s="242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127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>
      <c r="A21" s="164">
        <v>5</v>
      </c>
      <c r="B21" s="165" t="s">
        <v>137</v>
      </c>
      <c r="C21" s="174" t="s">
        <v>138</v>
      </c>
      <c r="D21" s="166" t="s">
        <v>120</v>
      </c>
      <c r="E21" s="167">
        <v>1</v>
      </c>
      <c r="F21" s="168"/>
      <c r="G21" s="169">
        <f>ROUND(E21*F21,2)</f>
        <v>0</v>
      </c>
      <c r="H21" s="168"/>
      <c r="I21" s="169">
        <f>ROUND(E21*H21,2)</f>
        <v>0</v>
      </c>
      <c r="J21" s="168"/>
      <c r="K21" s="169">
        <f>ROUND(E21*J21,2)</f>
        <v>0</v>
      </c>
      <c r="L21" s="169">
        <v>21</v>
      </c>
      <c r="M21" s="169">
        <f>G21*(1+L21/100)</f>
        <v>0</v>
      </c>
      <c r="N21" s="169">
        <v>0</v>
      </c>
      <c r="O21" s="169">
        <f>ROUND(E21*N21,2)</f>
        <v>0</v>
      </c>
      <c r="P21" s="169">
        <v>0</v>
      </c>
      <c r="Q21" s="169">
        <f>ROUND(E21*P21,2)</f>
        <v>0</v>
      </c>
      <c r="R21" s="169"/>
      <c r="S21" s="169" t="s">
        <v>139</v>
      </c>
      <c r="T21" s="170" t="s">
        <v>122</v>
      </c>
      <c r="U21" s="156">
        <v>0</v>
      </c>
      <c r="V21" s="156">
        <f>ROUND(E21*U21,2)</f>
        <v>0</v>
      </c>
      <c r="W21" s="156"/>
      <c r="X21" s="156" t="s">
        <v>123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124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>
      <c r="A22" s="154"/>
      <c r="B22" s="155"/>
      <c r="C22" s="237"/>
      <c r="D22" s="238"/>
      <c r="E22" s="238"/>
      <c r="F22" s="238"/>
      <c r="G22" s="238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127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>
      <c r="A23" s="164">
        <v>6</v>
      </c>
      <c r="B23" s="165" t="s">
        <v>140</v>
      </c>
      <c r="C23" s="174" t="s">
        <v>141</v>
      </c>
      <c r="D23" s="166" t="s">
        <v>120</v>
      </c>
      <c r="E23" s="167">
        <v>1</v>
      </c>
      <c r="F23" s="168"/>
      <c r="G23" s="169">
        <f>ROUND(E23*F23,2)</f>
        <v>0</v>
      </c>
      <c r="H23" s="168"/>
      <c r="I23" s="169">
        <f>ROUND(E23*H23,2)</f>
        <v>0</v>
      </c>
      <c r="J23" s="168"/>
      <c r="K23" s="169">
        <f>ROUND(E23*J23,2)</f>
        <v>0</v>
      </c>
      <c r="L23" s="169">
        <v>21</v>
      </c>
      <c r="M23" s="169">
        <f>G23*(1+L23/100)</f>
        <v>0</v>
      </c>
      <c r="N23" s="169">
        <v>0</v>
      </c>
      <c r="O23" s="169">
        <f>ROUND(E23*N23,2)</f>
        <v>0</v>
      </c>
      <c r="P23" s="169">
        <v>0</v>
      </c>
      <c r="Q23" s="169">
        <f>ROUND(E23*P23,2)</f>
        <v>0</v>
      </c>
      <c r="R23" s="169"/>
      <c r="S23" s="169" t="s">
        <v>139</v>
      </c>
      <c r="T23" s="170" t="s">
        <v>122</v>
      </c>
      <c r="U23" s="156">
        <v>0</v>
      </c>
      <c r="V23" s="156">
        <f>ROUND(E23*U23,2)</f>
        <v>0</v>
      </c>
      <c r="W23" s="156"/>
      <c r="X23" s="156" t="s">
        <v>123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124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>
      <c r="A24" s="154"/>
      <c r="B24" s="155"/>
      <c r="C24" s="237"/>
      <c r="D24" s="238"/>
      <c r="E24" s="238"/>
      <c r="F24" s="238"/>
      <c r="G24" s="238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127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>
      <c r="A25" s="3"/>
      <c r="B25" s="4"/>
      <c r="C25" s="175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103</v>
      </c>
    </row>
    <row r="26" spans="1:60">
      <c r="A26" s="150"/>
      <c r="B26" s="151" t="s">
        <v>29</v>
      </c>
      <c r="C26" s="176"/>
      <c r="D26" s="152"/>
      <c r="E26" s="153"/>
      <c r="F26" s="153"/>
      <c r="G26" s="172">
        <f>G8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142</v>
      </c>
    </row>
    <row r="27" spans="1:60">
      <c r="C27" s="177"/>
      <c r="D27" s="10"/>
      <c r="AG27" t="s">
        <v>143</v>
      </c>
    </row>
    <row r="28" spans="1:60">
      <c r="D28" s="10"/>
    </row>
    <row r="29" spans="1:60">
      <c r="D29" s="10"/>
    </row>
    <row r="30" spans="1:60">
      <c r="D30" s="10"/>
    </row>
    <row r="31" spans="1:60">
      <c r="D31" s="10"/>
    </row>
    <row r="32" spans="1:60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8125" sheet="1"/>
  <mergeCells count="14">
    <mergeCell ref="C11:G11"/>
    <mergeCell ref="A1:G1"/>
    <mergeCell ref="C2:G2"/>
    <mergeCell ref="C3:G3"/>
    <mergeCell ref="C4:G4"/>
    <mergeCell ref="C10:G10"/>
    <mergeCell ref="C22:G22"/>
    <mergeCell ref="C24:G24"/>
    <mergeCell ref="C13:G13"/>
    <mergeCell ref="C14:G14"/>
    <mergeCell ref="C16:G16"/>
    <mergeCell ref="C17:G17"/>
    <mergeCell ref="C19:G19"/>
    <mergeCell ref="C20:G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594"/>
  <sheetViews>
    <sheetView workbookViewId="0">
      <pane ySplit="7" topLeftCell="A8" activePane="bottomLeft" state="frozen"/>
      <selection pane="bottomLeft" activeCell="F27" sqref="F27"/>
    </sheetView>
  </sheetViews>
  <sheetFormatPr defaultRowHeight="12.75" outlineLevelRow="1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43" t="s">
        <v>144</v>
      </c>
      <c r="B1" s="243"/>
      <c r="C1" s="243"/>
      <c r="D1" s="243"/>
      <c r="E1" s="243"/>
      <c r="F1" s="243"/>
      <c r="G1" s="243"/>
      <c r="AG1" t="s">
        <v>90</v>
      </c>
    </row>
    <row r="2" spans="1:60" ht="24.95" customHeight="1">
      <c r="A2" s="139" t="s">
        <v>7</v>
      </c>
      <c r="B2" s="49" t="s">
        <v>43</v>
      </c>
      <c r="C2" s="244" t="s">
        <v>44</v>
      </c>
      <c r="D2" s="245"/>
      <c r="E2" s="245"/>
      <c r="F2" s="245"/>
      <c r="G2" s="246"/>
      <c r="AG2" t="s">
        <v>91</v>
      </c>
    </row>
    <row r="3" spans="1:60" ht="24.95" customHeight="1">
      <c r="A3" s="139" t="s">
        <v>8</v>
      </c>
      <c r="B3" s="49" t="s">
        <v>50</v>
      </c>
      <c r="C3" s="244" t="s">
        <v>44</v>
      </c>
      <c r="D3" s="245"/>
      <c r="E3" s="245"/>
      <c r="F3" s="245"/>
      <c r="G3" s="246"/>
      <c r="AC3" s="121" t="s">
        <v>91</v>
      </c>
      <c r="AG3" t="s">
        <v>93</v>
      </c>
    </row>
    <row r="4" spans="1:60" ht="24.95" customHeight="1">
      <c r="A4" s="140" t="s">
        <v>9</v>
      </c>
      <c r="B4" s="141" t="s">
        <v>50</v>
      </c>
      <c r="C4" s="247" t="s">
        <v>44</v>
      </c>
      <c r="D4" s="248"/>
      <c r="E4" s="248"/>
      <c r="F4" s="248"/>
      <c r="G4" s="249"/>
      <c r="AG4" t="s">
        <v>94</v>
      </c>
    </row>
    <row r="5" spans="1:60">
      <c r="D5" s="10"/>
    </row>
    <row r="6" spans="1:60" ht="38.25">
      <c r="A6" s="143" t="s">
        <v>95</v>
      </c>
      <c r="B6" s="145" t="s">
        <v>96</v>
      </c>
      <c r="C6" s="145" t="s">
        <v>97</v>
      </c>
      <c r="D6" s="144" t="s">
        <v>98</v>
      </c>
      <c r="E6" s="143" t="s">
        <v>99</v>
      </c>
      <c r="F6" s="142" t="s">
        <v>100</v>
      </c>
      <c r="G6" s="143" t="s">
        <v>29</v>
      </c>
      <c r="H6" s="146" t="s">
        <v>30</v>
      </c>
      <c r="I6" s="146" t="s">
        <v>101</v>
      </c>
      <c r="J6" s="146" t="s">
        <v>31</v>
      </c>
      <c r="K6" s="146" t="s">
        <v>102</v>
      </c>
      <c r="L6" s="146" t="s">
        <v>103</v>
      </c>
      <c r="M6" s="146" t="s">
        <v>104</v>
      </c>
      <c r="N6" s="146" t="s">
        <v>105</v>
      </c>
      <c r="O6" s="146" t="s">
        <v>106</v>
      </c>
      <c r="P6" s="146" t="s">
        <v>107</v>
      </c>
      <c r="Q6" s="146" t="s">
        <v>108</v>
      </c>
      <c r="R6" s="146" t="s">
        <v>109</v>
      </c>
      <c r="S6" s="146" t="s">
        <v>110</v>
      </c>
      <c r="T6" s="146" t="s">
        <v>111</v>
      </c>
      <c r="U6" s="146" t="s">
        <v>112</v>
      </c>
      <c r="V6" s="146" t="s">
        <v>113</v>
      </c>
      <c r="W6" s="146" t="s">
        <v>114</v>
      </c>
      <c r="X6" s="146" t="s">
        <v>115</v>
      </c>
    </row>
    <row r="7" spans="1:60" hidden="1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>
      <c r="A8" s="158" t="s">
        <v>116</v>
      </c>
      <c r="B8" s="159" t="s">
        <v>47</v>
      </c>
      <c r="C8" s="173" t="s">
        <v>55</v>
      </c>
      <c r="D8" s="160"/>
      <c r="E8" s="161"/>
      <c r="F8" s="162"/>
      <c r="G8" s="162">
        <f>SUMIF(AG9:AG25,"&lt;&gt;NOR",G9:G25)</f>
        <v>0</v>
      </c>
      <c r="H8" s="162"/>
      <c r="I8" s="162">
        <f>SUM(I9:I25)</f>
        <v>0</v>
      </c>
      <c r="J8" s="162"/>
      <c r="K8" s="162">
        <f>SUM(K9:K25)</f>
        <v>0</v>
      </c>
      <c r="L8" s="162"/>
      <c r="M8" s="162">
        <f>SUM(M9:M25)</f>
        <v>0</v>
      </c>
      <c r="N8" s="162"/>
      <c r="O8" s="162">
        <f>SUM(O9:O25)</f>
        <v>0</v>
      </c>
      <c r="P8" s="162"/>
      <c r="Q8" s="162">
        <f>SUM(Q9:Q25)</f>
        <v>0</v>
      </c>
      <c r="R8" s="162"/>
      <c r="S8" s="162"/>
      <c r="T8" s="163"/>
      <c r="U8" s="157"/>
      <c r="V8" s="157">
        <f>SUM(V9:V25)</f>
        <v>0</v>
      </c>
      <c r="W8" s="157"/>
      <c r="X8" s="157"/>
      <c r="AG8" t="s">
        <v>117</v>
      </c>
    </row>
    <row r="9" spans="1:60" outlineLevel="1">
      <c r="A9" s="164">
        <v>1</v>
      </c>
      <c r="B9" s="165" t="s">
        <v>47</v>
      </c>
      <c r="C9" s="174" t="s">
        <v>55</v>
      </c>
      <c r="D9" s="166"/>
      <c r="E9" s="167">
        <v>0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9">
        <v>0</v>
      </c>
      <c r="O9" s="169">
        <f>ROUND(E9*N9,2)</f>
        <v>0</v>
      </c>
      <c r="P9" s="169">
        <v>0</v>
      </c>
      <c r="Q9" s="169">
        <f>ROUND(E9*P9,2)</f>
        <v>0</v>
      </c>
      <c r="R9" s="169"/>
      <c r="S9" s="169" t="s">
        <v>139</v>
      </c>
      <c r="T9" s="170" t="s">
        <v>122</v>
      </c>
      <c r="U9" s="156">
        <v>0</v>
      </c>
      <c r="V9" s="156">
        <f>ROUND(E9*U9,2)</f>
        <v>0</v>
      </c>
      <c r="W9" s="156"/>
      <c r="X9" s="156" t="s">
        <v>145</v>
      </c>
      <c r="Y9" s="147"/>
      <c r="Z9" s="147"/>
      <c r="AA9" s="147"/>
      <c r="AB9" s="147"/>
      <c r="AC9" s="147"/>
      <c r="AD9" s="147"/>
      <c r="AE9" s="147"/>
      <c r="AF9" s="147"/>
      <c r="AG9" s="147" t="s">
        <v>146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>
      <c r="A10" s="154"/>
      <c r="B10" s="155"/>
      <c r="C10" s="180" t="s">
        <v>147</v>
      </c>
      <c r="D10" s="178"/>
      <c r="E10" s="179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148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>
      <c r="A11" s="154"/>
      <c r="B11" s="155"/>
      <c r="C11" s="180" t="s">
        <v>149</v>
      </c>
      <c r="D11" s="178"/>
      <c r="E11" s="179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47"/>
      <c r="Z11" s="147"/>
      <c r="AA11" s="147"/>
      <c r="AB11" s="147"/>
      <c r="AC11" s="147"/>
      <c r="AD11" s="147"/>
      <c r="AE11" s="147"/>
      <c r="AF11" s="147"/>
      <c r="AG11" s="147" t="s">
        <v>148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33.75" outlineLevel="1">
      <c r="A12" s="154"/>
      <c r="B12" s="155"/>
      <c r="C12" s="180" t="s">
        <v>150</v>
      </c>
      <c r="D12" s="178"/>
      <c r="E12" s="179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47"/>
      <c r="Z12" s="147"/>
      <c r="AA12" s="147"/>
      <c r="AB12" s="147"/>
      <c r="AC12" s="147"/>
      <c r="AD12" s="147"/>
      <c r="AE12" s="147"/>
      <c r="AF12" s="147"/>
      <c r="AG12" s="147" t="s">
        <v>148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>
      <c r="A13" s="154"/>
      <c r="B13" s="155"/>
      <c r="C13" s="180" t="s">
        <v>151</v>
      </c>
      <c r="D13" s="178"/>
      <c r="E13" s="179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47"/>
      <c r="Z13" s="147"/>
      <c r="AA13" s="147"/>
      <c r="AB13" s="147"/>
      <c r="AC13" s="147"/>
      <c r="AD13" s="147"/>
      <c r="AE13" s="147"/>
      <c r="AF13" s="147"/>
      <c r="AG13" s="147" t="s">
        <v>148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2.5" outlineLevel="1">
      <c r="A14" s="154"/>
      <c r="B14" s="155"/>
      <c r="C14" s="180" t="s">
        <v>152</v>
      </c>
      <c r="D14" s="178"/>
      <c r="E14" s="179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47"/>
      <c r="Z14" s="147"/>
      <c r="AA14" s="147"/>
      <c r="AB14" s="147"/>
      <c r="AC14" s="147"/>
      <c r="AD14" s="147"/>
      <c r="AE14" s="147"/>
      <c r="AF14" s="147"/>
      <c r="AG14" s="147" t="s">
        <v>148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33.75" outlineLevel="1">
      <c r="A15" s="154"/>
      <c r="B15" s="155"/>
      <c r="C15" s="180" t="s">
        <v>153</v>
      </c>
      <c r="D15" s="178"/>
      <c r="E15" s="179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47"/>
      <c r="Z15" s="147"/>
      <c r="AA15" s="147"/>
      <c r="AB15" s="147"/>
      <c r="AC15" s="147"/>
      <c r="AD15" s="147"/>
      <c r="AE15" s="147"/>
      <c r="AF15" s="147"/>
      <c r="AG15" s="147" t="s">
        <v>148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>
      <c r="A16" s="154"/>
      <c r="B16" s="155"/>
      <c r="C16" s="180" t="s">
        <v>154</v>
      </c>
      <c r="D16" s="178"/>
      <c r="E16" s="179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148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>
      <c r="A17" s="154"/>
      <c r="B17" s="155"/>
      <c r="C17" s="180" t="s">
        <v>155</v>
      </c>
      <c r="D17" s="178"/>
      <c r="E17" s="179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47"/>
      <c r="Z17" s="147"/>
      <c r="AA17" s="147"/>
      <c r="AB17" s="147"/>
      <c r="AC17" s="147"/>
      <c r="AD17" s="147"/>
      <c r="AE17" s="147"/>
      <c r="AF17" s="147"/>
      <c r="AG17" s="147" t="s">
        <v>148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33.75" outlineLevel="1">
      <c r="A18" s="154"/>
      <c r="B18" s="155"/>
      <c r="C18" s="180" t="s">
        <v>156</v>
      </c>
      <c r="D18" s="178"/>
      <c r="E18" s="179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47"/>
      <c r="Z18" s="147"/>
      <c r="AA18" s="147"/>
      <c r="AB18" s="147"/>
      <c r="AC18" s="147"/>
      <c r="AD18" s="147"/>
      <c r="AE18" s="147"/>
      <c r="AF18" s="147"/>
      <c r="AG18" s="147" t="s">
        <v>148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45" outlineLevel="1">
      <c r="A19" s="154"/>
      <c r="B19" s="155"/>
      <c r="C19" s="180" t="s">
        <v>157</v>
      </c>
      <c r="D19" s="178"/>
      <c r="E19" s="179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47"/>
      <c r="Z19" s="147"/>
      <c r="AA19" s="147"/>
      <c r="AB19" s="147"/>
      <c r="AC19" s="147"/>
      <c r="AD19" s="147"/>
      <c r="AE19" s="147"/>
      <c r="AF19" s="147"/>
      <c r="AG19" s="147" t="s">
        <v>148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>
      <c r="A20" s="154"/>
      <c r="B20" s="155"/>
      <c r="C20" s="180" t="s">
        <v>158</v>
      </c>
      <c r="D20" s="178"/>
      <c r="E20" s="179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148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1">
      <c r="A21" s="154"/>
      <c r="B21" s="155"/>
      <c r="C21" s="180" t="s">
        <v>159</v>
      </c>
      <c r="D21" s="178"/>
      <c r="E21" s="179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47"/>
      <c r="Z21" s="147"/>
      <c r="AA21" s="147"/>
      <c r="AB21" s="147"/>
      <c r="AC21" s="147"/>
      <c r="AD21" s="147"/>
      <c r="AE21" s="147"/>
      <c r="AF21" s="147"/>
      <c r="AG21" s="147" t="s">
        <v>148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>
      <c r="A22" s="154"/>
      <c r="B22" s="155"/>
      <c r="C22" s="180" t="s">
        <v>160</v>
      </c>
      <c r="D22" s="178"/>
      <c r="E22" s="179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148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>
      <c r="A23" s="154"/>
      <c r="B23" s="155"/>
      <c r="C23" s="180" t="s">
        <v>161</v>
      </c>
      <c r="D23" s="178"/>
      <c r="E23" s="179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47"/>
      <c r="Z23" s="147"/>
      <c r="AA23" s="147"/>
      <c r="AB23" s="147"/>
      <c r="AC23" s="147"/>
      <c r="AD23" s="147"/>
      <c r="AE23" s="147"/>
      <c r="AF23" s="147"/>
      <c r="AG23" s="147" t="s">
        <v>148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>
      <c r="A24" s="154"/>
      <c r="B24" s="155"/>
      <c r="C24" s="180" t="s">
        <v>162</v>
      </c>
      <c r="D24" s="178"/>
      <c r="E24" s="179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148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>
      <c r="A25" s="154"/>
      <c r="B25" s="155"/>
      <c r="C25" s="241"/>
      <c r="D25" s="242"/>
      <c r="E25" s="242"/>
      <c r="F25" s="242"/>
      <c r="G25" s="242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47"/>
      <c r="Z25" s="147"/>
      <c r="AA25" s="147"/>
      <c r="AB25" s="147"/>
      <c r="AC25" s="147"/>
      <c r="AD25" s="147"/>
      <c r="AE25" s="147"/>
      <c r="AF25" s="147"/>
      <c r="AG25" s="147" t="s">
        <v>127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>
      <c r="A26" s="158" t="s">
        <v>116</v>
      </c>
      <c r="B26" s="159" t="s">
        <v>62</v>
      </c>
      <c r="C26" s="173" t="s">
        <v>63</v>
      </c>
      <c r="D26" s="160"/>
      <c r="E26" s="161"/>
      <c r="F26" s="162"/>
      <c r="G26" s="162">
        <f>SUMIF(AG27:AG30,"&lt;&gt;NOR",G27:G30)</f>
        <v>0</v>
      </c>
      <c r="H26" s="162"/>
      <c r="I26" s="162">
        <f>SUM(I27:I30)</f>
        <v>0</v>
      </c>
      <c r="J26" s="162"/>
      <c r="K26" s="162">
        <f>SUM(K27:K30)</f>
        <v>0</v>
      </c>
      <c r="L26" s="162"/>
      <c r="M26" s="162">
        <f>SUM(M27:M30)</f>
        <v>0</v>
      </c>
      <c r="N26" s="162"/>
      <c r="O26" s="162">
        <f>SUM(O27:O30)</f>
        <v>0.01</v>
      </c>
      <c r="P26" s="162"/>
      <c r="Q26" s="162">
        <f>SUM(Q27:Q30)</f>
        <v>0</v>
      </c>
      <c r="R26" s="162"/>
      <c r="S26" s="162"/>
      <c r="T26" s="163"/>
      <c r="U26" s="157"/>
      <c r="V26" s="157">
        <f>SUM(V27:V30)</f>
        <v>0.9</v>
      </c>
      <c r="W26" s="157"/>
      <c r="X26" s="157"/>
      <c r="AG26" t="s">
        <v>117</v>
      </c>
    </row>
    <row r="27" spans="1:60" outlineLevel="1">
      <c r="A27" s="164">
        <v>24</v>
      </c>
      <c r="B27" s="165" t="s">
        <v>167</v>
      </c>
      <c r="C27" s="174" t="s">
        <v>168</v>
      </c>
      <c r="D27" s="166" t="s">
        <v>165</v>
      </c>
      <c r="E27" s="167">
        <v>5</v>
      </c>
      <c r="F27" s="168"/>
      <c r="G27" s="169">
        <f>ROUND(E27*F27,2)</f>
        <v>0</v>
      </c>
      <c r="H27" s="168"/>
      <c r="I27" s="169">
        <f>ROUND(E27*H27,2)</f>
        <v>0</v>
      </c>
      <c r="J27" s="168"/>
      <c r="K27" s="169">
        <f>ROUND(E27*J27,2)</f>
        <v>0</v>
      </c>
      <c r="L27" s="169">
        <v>21</v>
      </c>
      <c r="M27" s="169">
        <f>G27*(1+L27/100)</f>
        <v>0</v>
      </c>
      <c r="N27" s="169">
        <v>1.2099999999999999E-3</v>
      </c>
      <c r="O27" s="169">
        <f>ROUND(E27*N27,2)</f>
        <v>0.01</v>
      </c>
      <c r="P27" s="169">
        <v>0</v>
      </c>
      <c r="Q27" s="169">
        <f>ROUND(E27*P27,2)</f>
        <v>0</v>
      </c>
      <c r="R27" s="169" t="s">
        <v>169</v>
      </c>
      <c r="S27" s="169" t="s">
        <v>121</v>
      </c>
      <c r="T27" s="170" t="s">
        <v>163</v>
      </c>
      <c r="U27" s="156">
        <v>0.18</v>
      </c>
      <c r="V27" s="156">
        <f>ROUND(E27*U27,2)</f>
        <v>0.9</v>
      </c>
      <c r="W27" s="156"/>
      <c r="X27" s="156" t="s">
        <v>145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146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>
      <c r="A28" s="154"/>
      <c r="B28" s="155"/>
      <c r="C28" s="180" t="s">
        <v>170</v>
      </c>
      <c r="D28" s="178"/>
      <c r="E28" s="179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47"/>
      <c r="Z28" s="147"/>
      <c r="AA28" s="147"/>
      <c r="AB28" s="147"/>
      <c r="AC28" s="147"/>
      <c r="AD28" s="147"/>
      <c r="AE28" s="147"/>
      <c r="AF28" s="147"/>
      <c r="AG28" s="147" t="s">
        <v>148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>
      <c r="A29" s="154"/>
      <c r="B29" s="155"/>
      <c r="C29" s="180" t="s">
        <v>171</v>
      </c>
      <c r="D29" s="178"/>
      <c r="E29" s="179">
        <v>5</v>
      </c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47"/>
      <c r="Z29" s="147"/>
      <c r="AA29" s="147"/>
      <c r="AB29" s="147"/>
      <c r="AC29" s="147"/>
      <c r="AD29" s="147"/>
      <c r="AE29" s="147"/>
      <c r="AF29" s="147"/>
      <c r="AG29" s="147" t="s">
        <v>148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>
      <c r="A30" s="154"/>
      <c r="B30" s="155"/>
      <c r="C30" s="241"/>
      <c r="D30" s="242"/>
      <c r="E30" s="242"/>
      <c r="F30" s="242"/>
      <c r="G30" s="242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47"/>
      <c r="Z30" s="147"/>
      <c r="AA30" s="147"/>
      <c r="AB30" s="147"/>
      <c r="AC30" s="147"/>
      <c r="AD30" s="147"/>
      <c r="AE30" s="147"/>
      <c r="AF30" s="147"/>
      <c r="AG30" s="147" t="s">
        <v>127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>
      <c r="A31" s="158" t="s">
        <v>116</v>
      </c>
      <c r="B31" s="159" t="s">
        <v>64</v>
      </c>
      <c r="C31" s="173" t="s">
        <v>65</v>
      </c>
      <c r="D31" s="160"/>
      <c r="E31" s="161"/>
      <c r="F31" s="162"/>
      <c r="G31" s="162">
        <f>SUMIF(AG32:AG35,"&lt;&gt;NOR",G32:G35)</f>
        <v>0</v>
      </c>
      <c r="H31" s="162"/>
      <c r="I31" s="162">
        <f>SUM(I32:I35)</f>
        <v>0</v>
      </c>
      <c r="J31" s="162"/>
      <c r="K31" s="162">
        <f>SUM(K32:K35)</f>
        <v>0</v>
      </c>
      <c r="L31" s="162"/>
      <c r="M31" s="162">
        <f>SUM(M32:M35)</f>
        <v>0</v>
      </c>
      <c r="N31" s="162"/>
      <c r="O31" s="162">
        <f>SUM(O32:O35)</f>
        <v>0</v>
      </c>
      <c r="P31" s="162"/>
      <c r="Q31" s="162">
        <f>SUM(Q32:Q35)</f>
        <v>0</v>
      </c>
      <c r="R31" s="162"/>
      <c r="S31" s="162"/>
      <c r="T31" s="163"/>
      <c r="U31" s="157"/>
      <c r="V31" s="157">
        <f>SUM(V32:V35)</f>
        <v>0</v>
      </c>
      <c r="W31" s="157"/>
      <c r="X31" s="157"/>
      <c r="AG31" t="s">
        <v>117</v>
      </c>
    </row>
    <row r="32" spans="1:60" ht="22.5" outlineLevel="1">
      <c r="A32" s="164">
        <v>25</v>
      </c>
      <c r="B32" s="165" t="s">
        <v>172</v>
      </c>
      <c r="C32" s="174" t="s">
        <v>173</v>
      </c>
      <c r="D32" s="166" t="s">
        <v>0</v>
      </c>
      <c r="E32" s="167">
        <v>5</v>
      </c>
      <c r="F32" s="168"/>
      <c r="G32" s="169">
        <f>ROUND(E32*F32,2)</f>
        <v>0</v>
      </c>
      <c r="H32" s="168"/>
      <c r="I32" s="169">
        <f>ROUND(E32*H32,2)</f>
        <v>0</v>
      </c>
      <c r="J32" s="168"/>
      <c r="K32" s="169">
        <f>ROUND(E32*J32,2)</f>
        <v>0</v>
      </c>
      <c r="L32" s="169">
        <v>21</v>
      </c>
      <c r="M32" s="169">
        <f>G32*(1+L32/100)</f>
        <v>0</v>
      </c>
      <c r="N32" s="169">
        <v>0</v>
      </c>
      <c r="O32" s="169">
        <f>ROUND(E32*N32,2)</f>
        <v>0</v>
      </c>
      <c r="P32" s="169">
        <v>0</v>
      </c>
      <c r="Q32" s="169">
        <f>ROUND(E32*P32,2)</f>
        <v>0</v>
      </c>
      <c r="R32" s="169"/>
      <c r="S32" s="169" t="s">
        <v>139</v>
      </c>
      <c r="T32" s="170" t="s">
        <v>122</v>
      </c>
      <c r="U32" s="156">
        <v>0</v>
      </c>
      <c r="V32" s="156">
        <f>ROUND(E32*U32,2)</f>
        <v>0</v>
      </c>
      <c r="W32" s="156"/>
      <c r="X32" s="156" t="s">
        <v>123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174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>
      <c r="A33" s="154"/>
      <c r="B33" s="155"/>
      <c r="C33" s="237"/>
      <c r="D33" s="238"/>
      <c r="E33" s="238"/>
      <c r="F33" s="238"/>
      <c r="G33" s="238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47"/>
      <c r="Z33" s="147"/>
      <c r="AA33" s="147"/>
      <c r="AB33" s="147"/>
      <c r="AC33" s="147"/>
      <c r="AD33" s="147"/>
      <c r="AE33" s="147"/>
      <c r="AF33" s="147"/>
      <c r="AG33" s="147" t="s">
        <v>127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>
      <c r="A34" s="164">
        <v>26</v>
      </c>
      <c r="B34" s="165" t="s">
        <v>175</v>
      </c>
      <c r="C34" s="174" t="s">
        <v>176</v>
      </c>
      <c r="D34" s="166" t="s">
        <v>0</v>
      </c>
      <c r="E34" s="167">
        <v>2</v>
      </c>
      <c r="F34" s="168"/>
      <c r="G34" s="169">
        <f>ROUND(E34*F34,2)</f>
        <v>0</v>
      </c>
      <c r="H34" s="168"/>
      <c r="I34" s="169">
        <f>ROUND(E34*H34,2)</f>
        <v>0</v>
      </c>
      <c r="J34" s="168"/>
      <c r="K34" s="169">
        <f>ROUND(E34*J34,2)</f>
        <v>0</v>
      </c>
      <c r="L34" s="169">
        <v>21</v>
      </c>
      <c r="M34" s="169">
        <f>G34*(1+L34/100)</f>
        <v>0</v>
      </c>
      <c r="N34" s="169">
        <v>0</v>
      </c>
      <c r="O34" s="169">
        <f>ROUND(E34*N34,2)</f>
        <v>0</v>
      </c>
      <c r="P34" s="169">
        <v>0</v>
      </c>
      <c r="Q34" s="169">
        <f>ROUND(E34*P34,2)</f>
        <v>0</v>
      </c>
      <c r="R34" s="169"/>
      <c r="S34" s="169" t="s">
        <v>139</v>
      </c>
      <c r="T34" s="170" t="s">
        <v>122</v>
      </c>
      <c r="U34" s="156">
        <v>0</v>
      </c>
      <c r="V34" s="156">
        <f>ROUND(E34*U34,2)</f>
        <v>0</v>
      </c>
      <c r="W34" s="156"/>
      <c r="X34" s="156" t="s">
        <v>123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174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>
      <c r="A35" s="154"/>
      <c r="B35" s="155"/>
      <c r="C35" s="237"/>
      <c r="D35" s="238"/>
      <c r="E35" s="238"/>
      <c r="F35" s="238"/>
      <c r="G35" s="238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47"/>
      <c r="Z35" s="147"/>
      <c r="AA35" s="147"/>
      <c r="AB35" s="147"/>
      <c r="AC35" s="147"/>
      <c r="AD35" s="147"/>
      <c r="AE35" s="147"/>
      <c r="AF35" s="147"/>
      <c r="AG35" s="147" t="s">
        <v>127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>
      <c r="A36" s="158" t="s">
        <v>116</v>
      </c>
      <c r="B36" s="159" t="s">
        <v>70</v>
      </c>
      <c r="C36" s="173" t="s">
        <v>71</v>
      </c>
      <c r="D36" s="160"/>
      <c r="E36" s="161"/>
      <c r="F36" s="162"/>
      <c r="G36" s="162">
        <f>SUMIF(AG37:AG38,"&lt;&gt;NOR",G37:G38)</f>
        <v>0</v>
      </c>
      <c r="H36" s="162"/>
      <c r="I36" s="162">
        <f>SUM(I37:I38)</f>
        <v>0</v>
      </c>
      <c r="J36" s="162"/>
      <c r="K36" s="162">
        <f>SUM(K37:K38)</f>
        <v>0</v>
      </c>
      <c r="L36" s="162"/>
      <c r="M36" s="162">
        <f>SUM(M37:M38)</f>
        <v>0</v>
      </c>
      <c r="N36" s="162"/>
      <c r="O36" s="162">
        <f>SUM(O37:O38)</f>
        <v>0</v>
      </c>
      <c r="P36" s="162"/>
      <c r="Q36" s="162">
        <f>SUM(Q37:Q38)</f>
        <v>0</v>
      </c>
      <c r="R36" s="162"/>
      <c r="S36" s="162"/>
      <c r="T36" s="163"/>
      <c r="U36" s="157"/>
      <c r="V36" s="157">
        <f>SUM(V37:V38)</f>
        <v>0</v>
      </c>
      <c r="W36" s="157"/>
      <c r="X36" s="157"/>
      <c r="AG36" t="s">
        <v>117</v>
      </c>
    </row>
    <row r="37" spans="1:60" outlineLevel="1">
      <c r="A37" s="164">
        <v>36</v>
      </c>
      <c r="B37" s="165" t="s">
        <v>177</v>
      </c>
      <c r="C37" s="174" t="s">
        <v>178</v>
      </c>
      <c r="D37" s="166" t="s">
        <v>179</v>
      </c>
      <c r="E37" s="167">
        <v>4</v>
      </c>
      <c r="F37" s="168"/>
      <c r="G37" s="169">
        <f>ROUND(E37*F37,2)</f>
        <v>0</v>
      </c>
      <c r="H37" s="168"/>
      <c r="I37" s="169">
        <f>ROUND(E37*H37,2)</f>
        <v>0</v>
      </c>
      <c r="J37" s="168"/>
      <c r="K37" s="169">
        <f>ROUND(E37*J37,2)</f>
        <v>0</v>
      </c>
      <c r="L37" s="169">
        <v>21</v>
      </c>
      <c r="M37" s="169">
        <f>G37*(1+L37/100)</f>
        <v>0</v>
      </c>
      <c r="N37" s="169">
        <v>0</v>
      </c>
      <c r="O37" s="169">
        <f>ROUND(E37*N37,2)</f>
        <v>0</v>
      </c>
      <c r="P37" s="169">
        <v>0</v>
      </c>
      <c r="Q37" s="169">
        <f>ROUND(E37*P37,2)</f>
        <v>0</v>
      </c>
      <c r="R37" s="169"/>
      <c r="S37" s="169" t="s">
        <v>139</v>
      </c>
      <c r="T37" s="170" t="s">
        <v>122</v>
      </c>
      <c r="U37" s="156">
        <v>0</v>
      </c>
      <c r="V37" s="156">
        <f>ROUND(E37*U37,2)</f>
        <v>0</v>
      </c>
      <c r="W37" s="156"/>
      <c r="X37" s="156" t="s">
        <v>145</v>
      </c>
      <c r="Y37" s="147"/>
      <c r="Z37" s="147"/>
      <c r="AA37" s="147"/>
      <c r="AB37" s="147"/>
      <c r="AC37" s="147"/>
      <c r="AD37" s="147"/>
      <c r="AE37" s="147"/>
      <c r="AF37" s="147"/>
      <c r="AG37" s="147" t="s">
        <v>164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>
      <c r="A38" s="154"/>
      <c r="B38" s="155"/>
      <c r="C38" s="237"/>
      <c r="D38" s="238"/>
      <c r="E38" s="238"/>
      <c r="F38" s="238"/>
      <c r="G38" s="238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47"/>
      <c r="Z38" s="147"/>
      <c r="AA38" s="147"/>
      <c r="AB38" s="147"/>
      <c r="AC38" s="147"/>
      <c r="AD38" s="147"/>
      <c r="AE38" s="147"/>
      <c r="AF38" s="147"/>
      <c r="AG38" s="147" t="s">
        <v>127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>
      <c r="A39" s="158" t="s">
        <v>116</v>
      </c>
      <c r="B39" s="159" t="s">
        <v>72</v>
      </c>
      <c r="C39" s="173" t="s">
        <v>73</v>
      </c>
      <c r="D39" s="160"/>
      <c r="E39" s="161"/>
      <c r="F39" s="162"/>
      <c r="G39" s="162">
        <f>SUMIF(AG40:AG53,"&lt;&gt;NOR",G40:G53)</f>
        <v>0</v>
      </c>
      <c r="H39" s="162"/>
      <c r="I39" s="162">
        <f>SUM(I40:I53)</f>
        <v>0</v>
      </c>
      <c r="J39" s="162"/>
      <c r="K39" s="162">
        <f>SUM(K40:K53)</f>
        <v>0</v>
      </c>
      <c r="L39" s="162"/>
      <c r="M39" s="162">
        <f>SUM(M40:M53)</f>
        <v>0</v>
      </c>
      <c r="N39" s="162"/>
      <c r="O39" s="162">
        <f>SUM(O40:O53)</f>
        <v>0</v>
      </c>
      <c r="P39" s="162"/>
      <c r="Q39" s="162">
        <f>SUM(Q40:Q53)</f>
        <v>0</v>
      </c>
      <c r="R39" s="162"/>
      <c r="S39" s="162"/>
      <c r="T39" s="163"/>
      <c r="U39" s="157"/>
      <c r="V39" s="157">
        <f>SUM(V40:V53)</f>
        <v>0</v>
      </c>
      <c r="W39" s="157"/>
      <c r="X39" s="157"/>
      <c r="AG39" t="s">
        <v>117</v>
      </c>
    </row>
    <row r="40" spans="1:60" outlineLevel="1">
      <c r="A40" s="164">
        <v>38</v>
      </c>
      <c r="B40" s="165" t="s">
        <v>182</v>
      </c>
      <c r="C40" s="174" t="s">
        <v>183</v>
      </c>
      <c r="D40" s="166" t="s">
        <v>166</v>
      </c>
      <c r="E40" s="167">
        <v>40</v>
      </c>
      <c r="F40" s="168"/>
      <c r="G40" s="169">
        <f>ROUND(E40*F40,2)</f>
        <v>0</v>
      </c>
      <c r="H40" s="168"/>
      <c r="I40" s="169">
        <f>ROUND(E40*H40,2)</f>
        <v>0</v>
      </c>
      <c r="J40" s="168"/>
      <c r="K40" s="169">
        <f>ROUND(E40*J40,2)</f>
        <v>0</v>
      </c>
      <c r="L40" s="169">
        <v>21</v>
      </c>
      <c r="M40" s="169">
        <f>G40*(1+L40/100)</f>
        <v>0</v>
      </c>
      <c r="N40" s="169">
        <v>0</v>
      </c>
      <c r="O40" s="169">
        <f>ROUND(E40*N40,2)</f>
        <v>0</v>
      </c>
      <c r="P40" s="169">
        <v>0</v>
      </c>
      <c r="Q40" s="169">
        <f>ROUND(E40*P40,2)</f>
        <v>0</v>
      </c>
      <c r="R40" s="169"/>
      <c r="S40" s="169" t="s">
        <v>139</v>
      </c>
      <c r="T40" s="170" t="s">
        <v>122</v>
      </c>
      <c r="U40" s="156">
        <v>0</v>
      </c>
      <c r="V40" s="156">
        <f>ROUND(E40*U40,2)</f>
        <v>0</v>
      </c>
      <c r="W40" s="156"/>
      <c r="X40" s="156" t="s">
        <v>145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164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>
      <c r="A41" s="154"/>
      <c r="B41" s="155"/>
      <c r="C41" s="237"/>
      <c r="D41" s="238"/>
      <c r="E41" s="238"/>
      <c r="F41" s="238"/>
      <c r="G41" s="238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47"/>
      <c r="Z41" s="147"/>
      <c r="AA41" s="147"/>
      <c r="AB41" s="147"/>
      <c r="AC41" s="147"/>
      <c r="AD41" s="147"/>
      <c r="AE41" s="147"/>
      <c r="AF41" s="147"/>
      <c r="AG41" s="147" t="s">
        <v>127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>
      <c r="A42" s="164">
        <v>39</v>
      </c>
      <c r="B42" s="165" t="s">
        <v>184</v>
      </c>
      <c r="C42" s="174" t="s">
        <v>185</v>
      </c>
      <c r="D42" s="166" t="s">
        <v>186</v>
      </c>
      <c r="E42" s="167">
        <v>12</v>
      </c>
      <c r="F42" s="168"/>
      <c r="G42" s="169">
        <f>ROUND(E42*F42,2)</f>
        <v>0</v>
      </c>
      <c r="H42" s="168"/>
      <c r="I42" s="169">
        <f>ROUND(E42*H42,2)</f>
        <v>0</v>
      </c>
      <c r="J42" s="168"/>
      <c r="K42" s="169">
        <f>ROUND(E42*J42,2)</f>
        <v>0</v>
      </c>
      <c r="L42" s="169">
        <v>21</v>
      </c>
      <c r="M42" s="169">
        <f>G42*(1+L42/100)</f>
        <v>0</v>
      </c>
      <c r="N42" s="169">
        <v>0</v>
      </c>
      <c r="O42" s="169">
        <f>ROUND(E42*N42,2)</f>
        <v>0</v>
      </c>
      <c r="P42" s="169">
        <v>0</v>
      </c>
      <c r="Q42" s="169">
        <f>ROUND(E42*P42,2)</f>
        <v>0</v>
      </c>
      <c r="R42" s="169"/>
      <c r="S42" s="169" t="s">
        <v>139</v>
      </c>
      <c r="T42" s="170" t="s">
        <v>122</v>
      </c>
      <c r="U42" s="156">
        <v>0</v>
      </c>
      <c r="V42" s="156">
        <f>ROUND(E42*U42,2)</f>
        <v>0</v>
      </c>
      <c r="W42" s="156"/>
      <c r="X42" s="156" t="s">
        <v>145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164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>
      <c r="A43" s="154"/>
      <c r="B43" s="155"/>
      <c r="C43" s="237"/>
      <c r="D43" s="238"/>
      <c r="E43" s="238"/>
      <c r="F43" s="238"/>
      <c r="G43" s="238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47"/>
      <c r="Z43" s="147"/>
      <c r="AA43" s="147"/>
      <c r="AB43" s="147"/>
      <c r="AC43" s="147"/>
      <c r="AD43" s="147"/>
      <c r="AE43" s="147"/>
      <c r="AF43" s="147"/>
      <c r="AG43" s="147" t="s">
        <v>127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>
      <c r="A44" s="164">
        <v>40</v>
      </c>
      <c r="B44" s="165" t="s">
        <v>187</v>
      </c>
      <c r="C44" s="174" t="s">
        <v>188</v>
      </c>
      <c r="D44" s="166" t="s">
        <v>186</v>
      </c>
      <c r="E44" s="167">
        <v>4</v>
      </c>
      <c r="F44" s="168"/>
      <c r="G44" s="169">
        <f>ROUND(E44*F44,2)</f>
        <v>0</v>
      </c>
      <c r="H44" s="168"/>
      <c r="I44" s="169">
        <f>ROUND(E44*H44,2)</f>
        <v>0</v>
      </c>
      <c r="J44" s="168"/>
      <c r="K44" s="169">
        <f>ROUND(E44*J44,2)</f>
        <v>0</v>
      </c>
      <c r="L44" s="169">
        <v>21</v>
      </c>
      <c r="M44" s="169">
        <f>G44*(1+L44/100)</f>
        <v>0</v>
      </c>
      <c r="N44" s="169">
        <v>0</v>
      </c>
      <c r="O44" s="169">
        <f>ROUND(E44*N44,2)</f>
        <v>0</v>
      </c>
      <c r="P44" s="169">
        <v>0</v>
      </c>
      <c r="Q44" s="169">
        <f>ROUND(E44*P44,2)</f>
        <v>0</v>
      </c>
      <c r="R44" s="169"/>
      <c r="S44" s="169" t="s">
        <v>139</v>
      </c>
      <c r="T44" s="170" t="s">
        <v>122</v>
      </c>
      <c r="U44" s="156">
        <v>0</v>
      </c>
      <c r="V44" s="156">
        <f>ROUND(E44*U44,2)</f>
        <v>0</v>
      </c>
      <c r="W44" s="156"/>
      <c r="X44" s="156" t="s">
        <v>145</v>
      </c>
      <c r="Y44" s="147"/>
      <c r="Z44" s="147"/>
      <c r="AA44" s="147"/>
      <c r="AB44" s="147"/>
      <c r="AC44" s="147"/>
      <c r="AD44" s="147"/>
      <c r="AE44" s="147"/>
      <c r="AF44" s="147"/>
      <c r="AG44" s="147" t="s">
        <v>164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>
      <c r="A45" s="154"/>
      <c r="B45" s="155"/>
      <c r="C45" s="237"/>
      <c r="D45" s="238"/>
      <c r="E45" s="238"/>
      <c r="F45" s="238"/>
      <c r="G45" s="238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47"/>
      <c r="Z45" s="147"/>
      <c r="AA45" s="147"/>
      <c r="AB45" s="147"/>
      <c r="AC45" s="147"/>
      <c r="AD45" s="147"/>
      <c r="AE45" s="147"/>
      <c r="AF45" s="147"/>
      <c r="AG45" s="147" t="s">
        <v>127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>
      <c r="A46" s="164">
        <v>41</v>
      </c>
      <c r="B46" s="165" t="s">
        <v>189</v>
      </c>
      <c r="C46" s="174" t="s">
        <v>190</v>
      </c>
      <c r="D46" s="166" t="s">
        <v>186</v>
      </c>
      <c r="E46" s="167">
        <v>1</v>
      </c>
      <c r="F46" s="168"/>
      <c r="G46" s="169">
        <f>ROUND(E46*F46,2)</f>
        <v>0</v>
      </c>
      <c r="H46" s="168"/>
      <c r="I46" s="169">
        <f>ROUND(E46*H46,2)</f>
        <v>0</v>
      </c>
      <c r="J46" s="168"/>
      <c r="K46" s="169">
        <f>ROUND(E46*J46,2)</f>
        <v>0</v>
      </c>
      <c r="L46" s="169">
        <v>21</v>
      </c>
      <c r="M46" s="169">
        <f>G46*(1+L46/100)</f>
        <v>0</v>
      </c>
      <c r="N46" s="169">
        <v>0</v>
      </c>
      <c r="O46" s="169">
        <f>ROUND(E46*N46,2)</f>
        <v>0</v>
      </c>
      <c r="P46" s="169">
        <v>0</v>
      </c>
      <c r="Q46" s="169">
        <f>ROUND(E46*P46,2)</f>
        <v>0</v>
      </c>
      <c r="R46" s="169"/>
      <c r="S46" s="169" t="s">
        <v>139</v>
      </c>
      <c r="T46" s="170" t="s">
        <v>122</v>
      </c>
      <c r="U46" s="156">
        <v>0</v>
      </c>
      <c r="V46" s="156">
        <f>ROUND(E46*U46,2)</f>
        <v>0</v>
      </c>
      <c r="W46" s="156"/>
      <c r="X46" s="156" t="s">
        <v>145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164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>
      <c r="A47" s="154"/>
      <c r="B47" s="155"/>
      <c r="C47" s="237"/>
      <c r="D47" s="238"/>
      <c r="E47" s="238"/>
      <c r="F47" s="238"/>
      <c r="G47" s="238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47"/>
      <c r="Z47" s="147"/>
      <c r="AA47" s="147"/>
      <c r="AB47" s="147"/>
      <c r="AC47" s="147"/>
      <c r="AD47" s="147"/>
      <c r="AE47" s="147"/>
      <c r="AF47" s="147"/>
      <c r="AG47" s="147" t="s">
        <v>127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>
      <c r="A48" s="164">
        <v>42</v>
      </c>
      <c r="B48" s="165" t="s">
        <v>191</v>
      </c>
      <c r="C48" s="174" t="s">
        <v>192</v>
      </c>
      <c r="D48" s="166" t="s">
        <v>186</v>
      </c>
      <c r="E48" s="167">
        <v>1</v>
      </c>
      <c r="F48" s="168"/>
      <c r="G48" s="169">
        <f>ROUND(E48*F48,2)</f>
        <v>0</v>
      </c>
      <c r="H48" s="168"/>
      <c r="I48" s="169">
        <f>ROUND(E48*H48,2)</f>
        <v>0</v>
      </c>
      <c r="J48" s="168"/>
      <c r="K48" s="169">
        <f>ROUND(E48*J48,2)</f>
        <v>0</v>
      </c>
      <c r="L48" s="169">
        <v>21</v>
      </c>
      <c r="M48" s="169">
        <f>G48*(1+L48/100)</f>
        <v>0</v>
      </c>
      <c r="N48" s="169">
        <v>0</v>
      </c>
      <c r="O48" s="169">
        <f>ROUND(E48*N48,2)</f>
        <v>0</v>
      </c>
      <c r="P48" s="169">
        <v>0</v>
      </c>
      <c r="Q48" s="169">
        <f>ROUND(E48*P48,2)</f>
        <v>0</v>
      </c>
      <c r="R48" s="169"/>
      <c r="S48" s="169" t="s">
        <v>139</v>
      </c>
      <c r="T48" s="170" t="s">
        <v>122</v>
      </c>
      <c r="U48" s="156">
        <v>0</v>
      </c>
      <c r="V48" s="156">
        <f>ROUND(E48*U48,2)</f>
        <v>0</v>
      </c>
      <c r="W48" s="156"/>
      <c r="X48" s="156" t="s">
        <v>145</v>
      </c>
      <c r="Y48" s="147"/>
      <c r="Z48" s="147"/>
      <c r="AA48" s="147"/>
      <c r="AB48" s="147"/>
      <c r="AC48" s="147"/>
      <c r="AD48" s="147"/>
      <c r="AE48" s="147"/>
      <c r="AF48" s="147"/>
      <c r="AG48" s="147" t="s">
        <v>164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>
      <c r="A49" s="154"/>
      <c r="B49" s="155"/>
      <c r="C49" s="237"/>
      <c r="D49" s="238"/>
      <c r="E49" s="238"/>
      <c r="F49" s="238"/>
      <c r="G49" s="238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47"/>
      <c r="Z49" s="147"/>
      <c r="AA49" s="147"/>
      <c r="AB49" s="147"/>
      <c r="AC49" s="147"/>
      <c r="AD49" s="147"/>
      <c r="AE49" s="147"/>
      <c r="AF49" s="147"/>
      <c r="AG49" s="147" t="s">
        <v>127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>
      <c r="A50" s="164">
        <v>43</v>
      </c>
      <c r="B50" s="165" t="s">
        <v>193</v>
      </c>
      <c r="C50" s="174" t="s">
        <v>194</v>
      </c>
      <c r="D50" s="166" t="s">
        <v>186</v>
      </c>
      <c r="E50" s="167">
        <v>1</v>
      </c>
      <c r="F50" s="168"/>
      <c r="G50" s="169">
        <f>ROUND(E50*F50,2)</f>
        <v>0</v>
      </c>
      <c r="H50" s="168"/>
      <c r="I50" s="169">
        <f>ROUND(E50*H50,2)</f>
        <v>0</v>
      </c>
      <c r="J50" s="168"/>
      <c r="K50" s="169">
        <f>ROUND(E50*J50,2)</f>
        <v>0</v>
      </c>
      <c r="L50" s="169">
        <v>21</v>
      </c>
      <c r="M50" s="169">
        <f>G50*(1+L50/100)</f>
        <v>0</v>
      </c>
      <c r="N50" s="169">
        <v>0</v>
      </c>
      <c r="O50" s="169">
        <f>ROUND(E50*N50,2)</f>
        <v>0</v>
      </c>
      <c r="P50" s="169">
        <v>0</v>
      </c>
      <c r="Q50" s="169">
        <f>ROUND(E50*P50,2)</f>
        <v>0</v>
      </c>
      <c r="R50" s="169"/>
      <c r="S50" s="169" t="s">
        <v>139</v>
      </c>
      <c r="T50" s="170" t="s">
        <v>122</v>
      </c>
      <c r="U50" s="156">
        <v>0</v>
      </c>
      <c r="V50" s="156">
        <f>ROUND(E50*U50,2)</f>
        <v>0</v>
      </c>
      <c r="W50" s="156"/>
      <c r="X50" s="156" t="s">
        <v>145</v>
      </c>
      <c r="Y50" s="147"/>
      <c r="Z50" s="147"/>
      <c r="AA50" s="147"/>
      <c r="AB50" s="147"/>
      <c r="AC50" s="147"/>
      <c r="AD50" s="147"/>
      <c r="AE50" s="147"/>
      <c r="AF50" s="147"/>
      <c r="AG50" s="147" t="s">
        <v>164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>
      <c r="A51" s="154"/>
      <c r="B51" s="155"/>
      <c r="C51" s="237"/>
      <c r="D51" s="238"/>
      <c r="E51" s="238"/>
      <c r="F51" s="238"/>
      <c r="G51" s="238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47"/>
      <c r="Z51" s="147"/>
      <c r="AA51" s="147"/>
      <c r="AB51" s="147"/>
      <c r="AC51" s="147"/>
      <c r="AD51" s="147"/>
      <c r="AE51" s="147"/>
      <c r="AF51" s="147"/>
      <c r="AG51" s="147" t="s">
        <v>127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>
      <c r="A52" s="164">
        <v>46</v>
      </c>
      <c r="B52" s="165" t="s">
        <v>195</v>
      </c>
      <c r="C52" s="174" t="s">
        <v>196</v>
      </c>
      <c r="D52" s="166" t="s">
        <v>166</v>
      </c>
      <c r="E52" s="167">
        <v>40</v>
      </c>
      <c r="F52" s="168"/>
      <c r="G52" s="169">
        <f>ROUND(E52*F52,2)</f>
        <v>0</v>
      </c>
      <c r="H52" s="168"/>
      <c r="I52" s="169">
        <f>ROUND(E52*H52,2)</f>
        <v>0</v>
      </c>
      <c r="J52" s="168"/>
      <c r="K52" s="169">
        <f>ROUND(E52*J52,2)</f>
        <v>0</v>
      </c>
      <c r="L52" s="169">
        <v>21</v>
      </c>
      <c r="M52" s="169">
        <f>G52*(1+L52/100)</f>
        <v>0</v>
      </c>
      <c r="N52" s="169">
        <v>0</v>
      </c>
      <c r="O52" s="169">
        <f>ROUND(E52*N52,2)</f>
        <v>0</v>
      </c>
      <c r="P52" s="169">
        <v>0</v>
      </c>
      <c r="Q52" s="169">
        <f>ROUND(E52*P52,2)</f>
        <v>0</v>
      </c>
      <c r="R52" s="169"/>
      <c r="S52" s="169" t="s">
        <v>139</v>
      </c>
      <c r="T52" s="170" t="s">
        <v>122</v>
      </c>
      <c r="U52" s="156">
        <v>0</v>
      </c>
      <c r="V52" s="156">
        <f>ROUND(E52*U52,2)</f>
        <v>0</v>
      </c>
      <c r="W52" s="156"/>
      <c r="X52" s="156" t="s">
        <v>145</v>
      </c>
      <c r="Y52" s="147"/>
      <c r="Z52" s="147"/>
      <c r="AA52" s="147"/>
      <c r="AB52" s="147"/>
      <c r="AC52" s="147"/>
      <c r="AD52" s="147"/>
      <c r="AE52" s="147"/>
      <c r="AF52" s="147"/>
      <c r="AG52" s="147" t="s">
        <v>164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>
      <c r="A53" s="154"/>
      <c r="B53" s="155"/>
      <c r="C53" s="237"/>
      <c r="D53" s="238"/>
      <c r="E53" s="238"/>
      <c r="F53" s="238"/>
      <c r="G53" s="238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47"/>
      <c r="Z53" s="147"/>
      <c r="AA53" s="147"/>
      <c r="AB53" s="147"/>
      <c r="AC53" s="147"/>
      <c r="AD53" s="147"/>
      <c r="AE53" s="147"/>
      <c r="AF53" s="147"/>
      <c r="AG53" s="147" t="s">
        <v>127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>
      <c r="A54" s="158" t="s">
        <v>116</v>
      </c>
      <c r="B54" s="159" t="s">
        <v>74</v>
      </c>
      <c r="C54" s="173" t="s">
        <v>75</v>
      </c>
      <c r="D54" s="160"/>
      <c r="E54" s="161"/>
      <c r="F54" s="162"/>
      <c r="G54" s="162">
        <f>SUMIF(AG55:AG68,"&lt;&gt;NOR",G55:G68)</f>
        <v>0</v>
      </c>
      <c r="H54" s="162"/>
      <c r="I54" s="162">
        <f>SUM(I55:I68)</f>
        <v>0</v>
      </c>
      <c r="J54" s="162"/>
      <c r="K54" s="162">
        <f>SUM(K55:K68)</f>
        <v>0</v>
      </c>
      <c r="L54" s="162"/>
      <c r="M54" s="162">
        <f>SUM(M55:M68)</f>
        <v>0</v>
      </c>
      <c r="N54" s="162"/>
      <c r="O54" s="162">
        <f>SUM(O55:O68)</f>
        <v>0</v>
      </c>
      <c r="P54" s="162"/>
      <c r="Q54" s="162">
        <f>SUM(Q55:Q68)</f>
        <v>0</v>
      </c>
      <c r="R54" s="162"/>
      <c r="S54" s="162"/>
      <c r="T54" s="163"/>
      <c r="U54" s="157"/>
      <c r="V54" s="157">
        <f>SUM(V55:V68)</f>
        <v>0</v>
      </c>
      <c r="W54" s="157"/>
      <c r="X54" s="157"/>
      <c r="AG54" t="s">
        <v>117</v>
      </c>
    </row>
    <row r="55" spans="1:60" outlineLevel="1">
      <c r="A55" s="164">
        <v>47</v>
      </c>
      <c r="B55" s="165" t="s">
        <v>197</v>
      </c>
      <c r="C55" s="174" t="s">
        <v>198</v>
      </c>
      <c r="D55" s="166" t="s">
        <v>186</v>
      </c>
      <c r="E55" s="167">
        <v>1</v>
      </c>
      <c r="F55" s="168"/>
      <c r="G55" s="169">
        <f>ROUND(E55*F55,2)</f>
        <v>0</v>
      </c>
      <c r="H55" s="168"/>
      <c r="I55" s="169">
        <f>ROUND(E55*H55,2)</f>
        <v>0</v>
      </c>
      <c r="J55" s="168"/>
      <c r="K55" s="169">
        <f>ROUND(E55*J55,2)</f>
        <v>0</v>
      </c>
      <c r="L55" s="169">
        <v>21</v>
      </c>
      <c r="M55" s="169">
        <f>G55*(1+L55/100)</f>
        <v>0</v>
      </c>
      <c r="N55" s="169">
        <v>0</v>
      </c>
      <c r="O55" s="169">
        <f>ROUND(E55*N55,2)</f>
        <v>0</v>
      </c>
      <c r="P55" s="169">
        <v>0</v>
      </c>
      <c r="Q55" s="169">
        <f>ROUND(E55*P55,2)</f>
        <v>0</v>
      </c>
      <c r="R55" s="169"/>
      <c r="S55" s="169" t="s">
        <v>139</v>
      </c>
      <c r="T55" s="170" t="s">
        <v>122</v>
      </c>
      <c r="U55" s="156">
        <v>0</v>
      </c>
      <c r="V55" s="156">
        <f>ROUND(E55*U55,2)</f>
        <v>0</v>
      </c>
      <c r="W55" s="156"/>
      <c r="X55" s="156" t="s">
        <v>145</v>
      </c>
      <c r="Y55" s="147"/>
      <c r="Z55" s="147"/>
      <c r="AA55" s="147"/>
      <c r="AB55" s="147"/>
      <c r="AC55" s="147"/>
      <c r="AD55" s="147"/>
      <c r="AE55" s="147"/>
      <c r="AF55" s="147"/>
      <c r="AG55" s="147" t="s">
        <v>146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>
      <c r="A56" s="154"/>
      <c r="B56" s="155"/>
      <c r="C56" s="237"/>
      <c r="D56" s="238"/>
      <c r="E56" s="238"/>
      <c r="F56" s="238"/>
      <c r="G56" s="238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47"/>
      <c r="Z56" s="147"/>
      <c r="AA56" s="147"/>
      <c r="AB56" s="147"/>
      <c r="AC56" s="147"/>
      <c r="AD56" s="147"/>
      <c r="AE56" s="147"/>
      <c r="AF56" s="147"/>
      <c r="AG56" s="147" t="s">
        <v>127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>
      <c r="A57" s="164">
        <v>48</v>
      </c>
      <c r="B57" s="165" t="s">
        <v>199</v>
      </c>
      <c r="C57" s="174" t="s">
        <v>200</v>
      </c>
      <c r="D57" s="166" t="s">
        <v>186</v>
      </c>
      <c r="E57" s="167">
        <v>1</v>
      </c>
      <c r="F57" s="168"/>
      <c r="G57" s="169">
        <f>ROUND(E57*F57,2)</f>
        <v>0</v>
      </c>
      <c r="H57" s="168"/>
      <c r="I57" s="169">
        <f>ROUND(E57*H57,2)</f>
        <v>0</v>
      </c>
      <c r="J57" s="168"/>
      <c r="K57" s="169">
        <f>ROUND(E57*J57,2)</f>
        <v>0</v>
      </c>
      <c r="L57" s="169">
        <v>21</v>
      </c>
      <c r="M57" s="169">
        <f>G57*(1+L57/100)</f>
        <v>0</v>
      </c>
      <c r="N57" s="169">
        <v>0</v>
      </c>
      <c r="O57" s="169">
        <f>ROUND(E57*N57,2)</f>
        <v>0</v>
      </c>
      <c r="P57" s="169">
        <v>0</v>
      </c>
      <c r="Q57" s="169">
        <f>ROUND(E57*P57,2)</f>
        <v>0</v>
      </c>
      <c r="R57" s="169"/>
      <c r="S57" s="169" t="s">
        <v>139</v>
      </c>
      <c r="T57" s="170" t="s">
        <v>122</v>
      </c>
      <c r="U57" s="156">
        <v>0</v>
      </c>
      <c r="V57" s="156">
        <f>ROUND(E57*U57,2)</f>
        <v>0</v>
      </c>
      <c r="W57" s="156"/>
      <c r="X57" s="156" t="s">
        <v>145</v>
      </c>
      <c r="Y57" s="147"/>
      <c r="Z57" s="147"/>
      <c r="AA57" s="147"/>
      <c r="AB57" s="147"/>
      <c r="AC57" s="147"/>
      <c r="AD57" s="147"/>
      <c r="AE57" s="147"/>
      <c r="AF57" s="147"/>
      <c r="AG57" s="147" t="s">
        <v>146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>
      <c r="A58" s="154"/>
      <c r="B58" s="155"/>
      <c r="C58" s="237"/>
      <c r="D58" s="238"/>
      <c r="E58" s="238"/>
      <c r="F58" s="238"/>
      <c r="G58" s="238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47"/>
      <c r="Z58" s="147"/>
      <c r="AA58" s="147"/>
      <c r="AB58" s="147"/>
      <c r="AC58" s="147"/>
      <c r="AD58" s="147"/>
      <c r="AE58" s="147"/>
      <c r="AF58" s="147"/>
      <c r="AG58" s="147" t="s">
        <v>127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>
      <c r="A59" s="164">
        <v>49</v>
      </c>
      <c r="B59" s="165" t="s">
        <v>201</v>
      </c>
      <c r="C59" s="174" t="s">
        <v>202</v>
      </c>
      <c r="D59" s="166" t="s">
        <v>186</v>
      </c>
      <c r="E59" s="167">
        <v>1</v>
      </c>
      <c r="F59" s="168"/>
      <c r="G59" s="169">
        <f>ROUND(E59*F59,2)</f>
        <v>0</v>
      </c>
      <c r="H59" s="168"/>
      <c r="I59" s="169">
        <f>ROUND(E59*H59,2)</f>
        <v>0</v>
      </c>
      <c r="J59" s="168"/>
      <c r="K59" s="169">
        <f>ROUND(E59*J59,2)</f>
        <v>0</v>
      </c>
      <c r="L59" s="169">
        <v>21</v>
      </c>
      <c r="M59" s="169">
        <f>G59*(1+L59/100)</f>
        <v>0</v>
      </c>
      <c r="N59" s="169">
        <v>0</v>
      </c>
      <c r="O59" s="169">
        <f>ROUND(E59*N59,2)</f>
        <v>0</v>
      </c>
      <c r="P59" s="169">
        <v>0</v>
      </c>
      <c r="Q59" s="169">
        <f>ROUND(E59*P59,2)</f>
        <v>0</v>
      </c>
      <c r="R59" s="169"/>
      <c r="S59" s="169" t="s">
        <v>139</v>
      </c>
      <c r="T59" s="170" t="s">
        <v>122</v>
      </c>
      <c r="U59" s="156">
        <v>0</v>
      </c>
      <c r="V59" s="156">
        <f>ROUND(E59*U59,2)</f>
        <v>0</v>
      </c>
      <c r="W59" s="156"/>
      <c r="X59" s="156" t="s">
        <v>145</v>
      </c>
      <c r="Y59" s="147"/>
      <c r="Z59" s="147"/>
      <c r="AA59" s="147"/>
      <c r="AB59" s="147"/>
      <c r="AC59" s="147"/>
      <c r="AD59" s="147"/>
      <c r="AE59" s="147"/>
      <c r="AF59" s="147"/>
      <c r="AG59" s="147" t="s">
        <v>146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>
      <c r="A60" s="154"/>
      <c r="B60" s="155"/>
      <c r="C60" s="237"/>
      <c r="D60" s="238"/>
      <c r="E60" s="238"/>
      <c r="F60" s="238"/>
      <c r="G60" s="238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47"/>
      <c r="Z60" s="147"/>
      <c r="AA60" s="147"/>
      <c r="AB60" s="147"/>
      <c r="AC60" s="147"/>
      <c r="AD60" s="147"/>
      <c r="AE60" s="147"/>
      <c r="AF60" s="147"/>
      <c r="AG60" s="147" t="s">
        <v>127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>
      <c r="A61" s="164">
        <v>50</v>
      </c>
      <c r="B61" s="165" t="s">
        <v>180</v>
      </c>
      <c r="C61" s="174" t="s">
        <v>203</v>
      </c>
      <c r="D61" s="166" t="s">
        <v>204</v>
      </c>
      <c r="E61" s="167">
        <v>1</v>
      </c>
      <c r="F61" s="168"/>
      <c r="G61" s="169">
        <f>ROUND(E61*F61,2)</f>
        <v>0</v>
      </c>
      <c r="H61" s="168"/>
      <c r="I61" s="169">
        <f>ROUND(E61*H61,2)</f>
        <v>0</v>
      </c>
      <c r="J61" s="168"/>
      <c r="K61" s="169">
        <f>ROUND(E61*J61,2)</f>
        <v>0</v>
      </c>
      <c r="L61" s="169">
        <v>21</v>
      </c>
      <c r="M61" s="169">
        <f>G61*(1+L61/100)</f>
        <v>0</v>
      </c>
      <c r="N61" s="169">
        <v>0</v>
      </c>
      <c r="O61" s="169">
        <f>ROUND(E61*N61,2)</f>
        <v>0</v>
      </c>
      <c r="P61" s="169">
        <v>0</v>
      </c>
      <c r="Q61" s="169">
        <f>ROUND(E61*P61,2)</f>
        <v>0</v>
      </c>
      <c r="R61" s="169"/>
      <c r="S61" s="169" t="s">
        <v>139</v>
      </c>
      <c r="T61" s="170" t="s">
        <v>122</v>
      </c>
      <c r="U61" s="156">
        <v>0</v>
      </c>
      <c r="V61" s="156">
        <f>ROUND(E61*U61,2)</f>
        <v>0</v>
      </c>
      <c r="W61" s="156"/>
      <c r="X61" s="156" t="s">
        <v>145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164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>
      <c r="A62" s="154"/>
      <c r="B62" s="155"/>
      <c r="C62" s="237"/>
      <c r="D62" s="238"/>
      <c r="E62" s="238"/>
      <c r="F62" s="238"/>
      <c r="G62" s="238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47"/>
      <c r="Z62" s="147"/>
      <c r="AA62" s="147"/>
      <c r="AB62" s="147"/>
      <c r="AC62" s="147"/>
      <c r="AD62" s="147"/>
      <c r="AE62" s="147"/>
      <c r="AF62" s="147"/>
      <c r="AG62" s="147" t="s">
        <v>127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>
      <c r="A63" s="164">
        <v>51</v>
      </c>
      <c r="B63" s="165" t="s">
        <v>177</v>
      </c>
      <c r="C63" s="174" t="s">
        <v>205</v>
      </c>
      <c r="D63" s="166" t="s">
        <v>204</v>
      </c>
      <c r="E63" s="167">
        <v>1</v>
      </c>
      <c r="F63" s="168"/>
      <c r="G63" s="169">
        <f>ROUND(E63*F63,2)</f>
        <v>0</v>
      </c>
      <c r="H63" s="168"/>
      <c r="I63" s="169">
        <f>ROUND(E63*H63,2)</f>
        <v>0</v>
      </c>
      <c r="J63" s="168"/>
      <c r="K63" s="169">
        <f>ROUND(E63*J63,2)</f>
        <v>0</v>
      </c>
      <c r="L63" s="169">
        <v>21</v>
      </c>
      <c r="M63" s="169">
        <f>G63*(1+L63/100)</f>
        <v>0</v>
      </c>
      <c r="N63" s="169">
        <v>0</v>
      </c>
      <c r="O63" s="169">
        <f>ROUND(E63*N63,2)</f>
        <v>0</v>
      </c>
      <c r="P63" s="169">
        <v>0</v>
      </c>
      <c r="Q63" s="169">
        <f>ROUND(E63*P63,2)</f>
        <v>0</v>
      </c>
      <c r="R63" s="169"/>
      <c r="S63" s="169" t="s">
        <v>139</v>
      </c>
      <c r="T63" s="170" t="s">
        <v>122</v>
      </c>
      <c r="U63" s="156">
        <v>0</v>
      </c>
      <c r="V63" s="156">
        <f>ROUND(E63*U63,2)</f>
        <v>0</v>
      </c>
      <c r="W63" s="156"/>
      <c r="X63" s="156" t="s">
        <v>181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206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>
      <c r="A64" s="154"/>
      <c r="B64" s="155"/>
      <c r="C64" s="237"/>
      <c r="D64" s="238"/>
      <c r="E64" s="238"/>
      <c r="F64" s="238"/>
      <c r="G64" s="238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47"/>
      <c r="Z64" s="147"/>
      <c r="AA64" s="147"/>
      <c r="AB64" s="147"/>
      <c r="AC64" s="147"/>
      <c r="AD64" s="147"/>
      <c r="AE64" s="147"/>
      <c r="AF64" s="147"/>
      <c r="AG64" s="147" t="s">
        <v>127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>
      <c r="A65" s="164">
        <v>52</v>
      </c>
      <c r="B65" s="165" t="s">
        <v>207</v>
      </c>
      <c r="C65" s="174" t="s">
        <v>208</v>
      </c>
      <c r="D65" s="166" t="s">
        <v>186</v>
      </c>
      <c r="E65" s="167">
        <v>1</v>
      </c>
      <c r="F65" s="168"/>
      <c r="G65" s="169">
        <f>ROUND(E65*F65,2)</f>
        <v>0</v>
      </c>
      <c r="H65" s="168"/>
      <c r="I65" s="169">
        <f>ROUND(E65*H65,2)</f>
        <v>0</v>
      </c>
      <c r="J65" s="168"/>
      <c r="K65" s="169">
        <f>ROUND(E65*J65,2)</f>
        <v>0</v>
      </c>
      <c r="L65" s="169">
        <v>21</v>
      </c>
      <c r="M65" s="169">
        <f>G65*(1+L65/100)</f>
        <v>0</v>
      </c>
      <c r="N65" s="169">
        <v>0</v>
      </c>
      <c r="O65" s="169">
        <f>ROUND(E65*N65,2)</f>
        <v>0</v>
      </c>
      <c r="P65" s="169">
        <v>0</v>
      </c>
      <c r="Q65" s="169">
        <f>ROUND(E65*P65,2)</f>
        <v>0</v>
      </c>
      <c r="R65" s="169"/>
      <c r="S65" s="169" t="s">
        <v>139</v>
      </c>
      <c r="T65" s="170" t="s">
        <v>122</v>
      </c>
      <c r="U65" s="156">
        <v>0</v>
      </c>
      <c r="V65" s="156">
        <f>ROUND(E65*U65,2)</f>
        <v>0</v>
      </c>
      <c r="W65" s="156"/>
      <c r="X65" s="156" t="s">
        <v>181</v>
      </c>
      <c r="Y65" s="147"/>
      <c r="Z65" s="147"/>
      <c r="AA65" s="147"/>
      <c r="AB65" s="147"/>
      <c r="AC65" s="147"/>
      <c r="AD65" s="147"/>
      <c r="AE65" s="147"/>
      <c r="AF65" s="147"/>
      <c r="AG65" s="147" t="s">
        <v>206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>
      <c r="A66" s="154"/>
      <c r="B66" s="155"/>
      <c r="C66" s="237"/>
      <c r="D66" s="238"/>
      <c r="E66" s="238"/>
      <c r="F66" s="238"/>
      <c r="G66" s="238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47"/>
      <c r="Z66" s="147"/>
      <c r="AA66" s="147"/>
      <c r="AB66" s="147"/>
      <c r="AC66" s="147"/>
      <c r="AD66" s="147"/>
      <c r="AE66" s="147"/>
      <c r="AF66" s="147"/>
      <c r="AG66" s="147" t="s">
        <v>127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>
      <c r="A67" s="164">
        <v>53</v>
      </c>
      <c r="B67" s="165" t="s">
        <v>209</v>
      </c>
      <c r="C67" s="174" t="s">
        <v>210</v>
      </c>
      <c r="D67" s="166" t="s">
        <v>204</v>
      </c>
      <c r="E67" s="167">
        <v>1</v>
      </c>
      <c r="F67" s="168"/>
      <c r="G67" s="169">
        <f>ROUND(E67*F67,2)</f>
        <v>0</v>
      </c>
      <c r="H67" s="168"/>
      <c r="I67" s="169">
        <f>ROUND(E67*H67,2)</f>
        <v>0</v>
      </c>
      <c r="J67" s="168"/>
      <c r="K67" s="169">
        <f>ROUND(E67*J67,2)</f>
        <v>0</v>
      </c>
      <c r="L67" s="169">
        <v>21</v>
      </c>
      <c r="M67" s="169">
        <f>G67*(1+L67/100)</f>
        <v>0</v>
      </c>
      <c r="N67" s="169">
        <v>0</v>
      </c>
      <c r="O67" s="169">
        <f>ROUND(E67*N67,2)</f>
        <v>0</v>
      </c>
      <c r="P67" s="169">
        <v>0</v>
      </c>
      <c r="Q67" s="169">
        <f>ROUND(E67*P67,2)</f>
        <v>0</v>
      </c>
      <c r="R67" s="169"/>
      <c r="S67" s="169" t="s">
        <v>139</v>
      </c>
      <c r="T67" s="170" t="s">
        <v>122</v>
      </c>
      <c r="U67" s="156">
        <v>0</v>
      </c>
      <c r="V67" s="156">
        <f>ROUND(E67*U67,2)</f>
        <v>0</v>
      </c>
      <c r="W67" s="156"/>
      <c r="X67" s="156" t="s">
        <v>211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212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>
      <c r="A68" s="154"/>
      <c r="B68" s="155"/>
      <c r="C68" s="237"/>
      <c r="D68" s="238"/>
      <c r="E68" s="238"/>
      <c r="F68" s="238"/>
      <c r="G68" s="238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47"/>
      <c r="Z68" s="147"/>
      <c r="AA68" s="147"/>
      <c r="AB68" s="147"/>
      <c r="AC68" s="147"/>
      <c r="AD68" s="147"/>
      <c r="AE68" s="147"/>
      <c r="AF68" s="147"/>
      <c r="AG68" s="147" t="s">
        <v>127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>
      <c r="A69" s="158" t="s">
        <v>116</v>
      </c>
      <c r="B69" s="159" t="s">
        <v>76</v>
      </c>
      <c r="C69" s="173" t="s">
        <v>77</v>
      </c>
      <c r="D69" s="160"/>
      <c r="E69" s="161"/>
      <c r="F69" s="162"/>
      <c r="G69" s="162">
        <f>SUMIF(AG70:AG75,"&lt;&gt;NOR",G70:G75)</f>
        <v>0</v>
      </c>
      <c r="H69" s="162"/>
      <c r="I69" s="162">
        <f>SUM(I70:I75)</f>
        <v>0</v>
      </c>
      <c r="J69" s="162"/>
      <c r="K69" s="162">
        <f>SUM(K70:K75)</f>
        <v>0</v>
      </c>
      <c r="L69" s="162"/>
      <c r="M69" s="162">
        <f>SUM(M70:M75)</f>
        <v>0</v>
      </c>
      <c r="N69" s="162"/>
      <c r="O69" s="162">
        <f>SUM(O70:O75)</f>
        <v>0</v>
      </c>
      <c r="P69" s="162"/>
      <c r="Q69" s="162">
        <f>SUM(Q70:Q75)</f>
        <v>0</v>
      </c>
      <c r="R69" s="162"/>
      <c r="S69" s="162"/>
      <c r="T69" s="163"/>
      <c r="U69" s="157"/>
      <c r="V69" s="157">
        <f>SUM(V70:V75)</f>
        <v>0</v>
      </c>
      <c r="W69" s="157"/>
      <c r="X69" s="157"/>
      <c r="AG69" t="s">
        <v>117</v>
      </c>
    </row>
    <row r="70" spans="1:60" outlineLevel="1">
      <c r="A70" s="164">
        <v>57</v>
      </c>
      <c r="B70" s="165" t="s">
        <v>209</v>
      </c>
      <c r="C70" s="174" t="s">
        <v>215</v>
      </c>
      <c r="D70" s="166" t="s">
        <v>186</v>
      </c>
      <c r="E70" s="167">
        <v>1</v>
      </c>
      <c r="F70" s="168"/>
      <c r="G70" s="169">
        <f>ROUND(E70*F70,2)</f>
        <v>0</v>
      </c>
      <c r="H70" s="168"/>
      <c r="I70" s="169">
        <f>ROUND(E70*H70,2)</f>
        <v>0</v>
      </c>
      <c r="J70" s="168"/>
      <c r="K70" s="169">
        <f>ROUND(E70*J70,2)</f>
        <v>0</v>
      </c>
      <c r="L70" s="169">
        <v>21</v>
      </c>
      <c r="M70" s="169">
        <f>G70*(1+L70/100)</f>
        <v>0</v>
      </c>
      <c r="N70" s="169">
        <v>0</v>
      </c>
      <c r="O70" s="169">
        <f>ROUND(E70*N70,2)</f>
        <v>0</v>
      </c>
      <c r="P70" s="169">
        <v>0</v>
      </c>
      <c r="Q70" s="169">
        <f>ROUND(E70*P70,2)</f>
        <v>0</v>
      </c>
      <c r="R70" s="169"/>
      <c r="S70" s="169" t="s">
        <v>139</v>
      </c>
      <c r="T70" s="170" t="s">
        <v>122</v>
      </c>
      <c r="U70" s="156">
        <v>0</v>
      </c>
      <c r="V70" s="156">
        <f>ROUND(E70*U70,2)</f>
        <v>0</v>
      </c>
      <c r="W70" s="156"/>
      <c r="X70" s="156" t="s">
        <v>213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214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>
      <c r="A71" s="154"/>
      <c r="B71" s="155"/>
      <c r="C71" s="237"/>
      <c r="D71" s="238"/>
      <c r="E71" s="238"/>
      <c r="F71" s="238"/>
      <c r="G71" s="238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47"/>
      <c r="Z71" s="147"/>
      <c r="AA71" s="147"/>
      <c r="AB71" s="147"/>
      <c r="AC71" s="147"/>
      <c r="AD71" s="147"/>
      <c r="AE71" s="147"/>
      <c r="AF71" s="147"/>
      <c r="AG71" s="147" t="s">
        <v>127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>
      <c r="A72" s="164">
        <v>58</v>
      </c>
      <c r="B72" s="165" t="s">
        <v>216</v>
      </c>
      <c r="C72" s="174" t="s">
        <v>217</v>
      </c>
      <c r="D72" s="166" t="s">
        <v>186</v>
      </c>
      <c r="E72" s="167">
        <v>1</v>
      </c>
      <c r="F72" s="168"/>
      <c r="G72" s="169">
        <f>ROUND(E72*F72,2)</f>
        <v>0</v>
      </c>
      <c r="H72" s="168"/>
      <c r="I72" s="169">
        <f>ROUND(E72*H72,2)</f>
        <v>0</v>
      </c>
      <c r="J72" s="168"/>
      <c r="K72" s="169">
        <f>ROUND(E72*J72,2)</f>
        <v>0</v>
      </c>
      <c r="L72" s="169">
        <v>21</v>
      </c>
      <c r="M72" s="169">
        <f>G72*(1+L72/100)</f>
        <v>0</v>
      </c>
      <c r="N72" s="169">
        <v>0</v>
      </c>
      <c r="O72" s="169">
        <f>ROUND(E72*N72,2)</f>
        <v>0</v>
      </c>
      <c r="P72" s="169">
        <v>0</v>
      </c>
      <c r="Q72" s="169">
        <f>ROUND(E72*P72,2)</f>
        <v>0</v>
      </c>
      <c r="R72" s="169"/>
      <c r="S72" s="169" t="s">
        <v>139</v>
      </c>
      <c r="T72" s="170" t="s">
        <v>122</v>
      </c>
      <c r="U72" s="156">
        <v>0</v>
      </c>
      <c r="V72" s="156">
        <f>ROUND(E72*U72,2)</f>
        <v>0</v>
      </c>
      <c r="W72" s="156"/>
      <c r="X72" s="156" t="s">
        <v>213</v>
      </c>
      <c r="Y72" s="147"/>
      <c r="Z72" s="147"/>
      <c r="AA72" s="147"/>
      <c r="AB72" s="147"/>
      <c r="AC72" s="147"/>
      <c r="AD72" s="147"/>
      <c r="AE72" s="147"/>
      <c r="AF72" s="147"/>
      <c r="AG72" s="147" t="s">
        <v>214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>
      <c r="A73" s="154"/>
      <c r="B73" s="155"/>
      <c r="C73" s="237"/>
      <c r="D73" s="238"/>
      <c r="E73" s="238"/>
      <c r="F73" s="238"/>
      <c r="G73" s="238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47"/>
      <c r="Z73" s="147"/>
      <c r="AA73" s="147"/>
      <c r="AB73" s="147"/>
      <c r="AC73" s="147"/>
      <c r="AD73" s="147"/>
      <c r="AE73" s="147"/>
      <c r="AF73" s="147"/>
      <c r="AG73" s="147" t="s">
        <v>127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>
      <c r="A74" s="164">
        <v>59</v>
      </c>
      <c r="B74" s="165" t="s">
        <v>218</v>
      </c>
      <c r="C74" s="174" t="s">
        <v>219</v>
      </c>
      <c r="D74" s="166" t="s">
        <v>186</v>
      </c>
      <c r="E74" s="167">
        <v>1</v>
      </c>
      <c r="F74" s="168"/>
      <c r="G74" s="169">
        <f>ROUND(E74*F74,2)</f>
        <v>0</v>
      </c>
      <c r="H74" s="168"/>
      <c r="I74" s="169">
        <f>ROUND(E74*H74,2)</f>
        <v>0</v>
      </c>
      <c r="J74" s="168"/>
      <c r="K74" s="169">
        <f>ROUND(E74*J74,2)</f>
        <v>0</v>
      </c>
      <c r="L74" s="169">
        <v>21</v>
      </c>
      <c r="M74" s="169">
        <f>G74*(1+L74/100)</f>
        <v>0</v>
      </c>
      <c r="N74" s="169">
        <v>0</v>
      </c>
      <c r="O74" s="169">
        <f>ROUND(E74*N74,2)</f>
        <v>0</v>
      </c>
      <c r="P74" s="169">
        <v>0</v>
      </c>
      <c r="Q74" s="169">
        <f>ROUND(E74*P74,2)</f>
        <v>0</v>
      </c>
      <c r="R74" s="169"/>
      <c r="S74" s="169" t="s">
        <v>139</v>
      </c>
      <c r="T74" s="170" t="s">
        <v>122</v>
      </c>
      <c r="U74" s="156">
        <v>0</v>
      </c>
      <c r="V74" s="156">
        <f>ROUND(E74*U74,2)</f>
        <v>0</v>
      </c>
      <c r="W74" s="156"/>
      <c r="X74" s="156" t="s">
        <v>213</v>
      </c>
      <c r="Y74" s="147"/>
      <c r="Z74" s="147"/>
      <c r="AA74" s="147"/>
      <c r="AB74" s="147"/>
      <c r="AC74" s="147"/>
      <c r="AD74" s="147"/>
      <c r="AE74" s="147"/>
      <c r="AF74" s="147"/>
      <c r="AG74" s="147" t="s">
        <v>214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>
      <c r="A75" s="154"/>
      <c r="B75" s="155"/>
      <c r="C75" s="237"/>
      <c r="D75" s="238"/>
      <c r="E75" s="238"/>
      <c r="F75" s="238"/>
      <c r="G75" s="238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47"/>
      <c r="Z75" s="147"/>
      <c r="AA75" s="147"/>
      <c r="AB75" s="147"/>
      <c r="AC75" s="147"/>
      <c r="AD75" s="147"/>
      <c r="AE75" s="147"/>
      <c r="AF75" s="147"/>
      <c r="AG75" s="147" t="s">
        <v>127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>
      <c r="A76" s="158" t="s">
        <v>116</v>
      </c>
      <c r="B76" s="159" t="s">
        <v>78</v>
      </c>
      <c r="C76" s="173" t="s">
        <v>79</v>
      </c>
      <c r="D76" s="160"/>
      <c r="E76" s="161"/>
      <c r="F76" s="162"/>
      <c r="G76" s="162">
        <f>SUMIF(AG77:AG78,"&lt;&gt;NOR",G77:G78)</f>
        <v>0</v>
      </c>
      <c r="H76" s="162"/>
      <c r="I76" s="162">
        <f>SUM(I77:I78)</f>
        <v>0</v>
      </c>
      <c r="J76" s="162"/>
      <c r="K76" s="162">
        <f>SUM(K77:K78)</f>
        <v>0</v>
      </c>
      <c r="L76" s="162"/>
      <c r="M76" s="162">
        <f>SUM(M77:M78)</f>
        <v>0</v>
      </c>
      <c r="N76" s="162"/>
      <c r="O76" s="162">
        <f>SUM(O77:O78)</f>
        <v>0</v>
      </c>
      <c r="P76" s="162"/>
      <c r="Q76" s="162">
        <f>SUM(Q77:Q78)</f>
        <v>0</v>
      </c>
      <c r="R76" s="162"/>
      <c r="S76" s="162"/>
      <c r="T76" s="163"/>
      <c r="U76" s="157"/>
      <c r="V76" s="157">
        <f>SUM(V77:V78)</f>
        <v>0</v>
      </c>
      <c r="W76" s="157"/>
      <c r="X76" s="157"/>
      <c r="AG76" t="s">
        <v>117</v>
      </c>
    </row>
    <row r="77" spans="1:60" ht="22.5" outlineLevel="1">
      <c r="A77" s="164">
        <v>60</v>
      </c>
      <c r="B77" s="165" t="s">
        <v>220</v>
      </c>
      <c r="C77" s="174" t="s">
        <v>221</v>
      </c>
      <c r="D77" s="166" t="s">
        <v>204</v>
      </c>
      <c r="E77" s="167">
        <v>1</v>
      </c>
      <c r="F77" s="168"/>
      <c r="G77" s="169">
        <f>ROUND(E77*F77,2)</f>
        <v>0</v>
      </c>
      <c r="H77" s="168"/>
      <c r="I77" s="169">
        <f>ROUND(E77*H77,2)</f>
        <v>0</v>
      </c>
      <c r="J77" s="168"/>
      <c r="K77" s="169">
        <f>ROUND(E77*J77,2)</f>
        <v>0</v>
      </c>
      <c r="L77" s="169">
        <v>21</v>
      </c>
      <c r="M77" s="169">
        <f>G77*(1+L77/100)</f>
        <v>0</v>
      </c>
      <c r="N77" s="169">
        <v>0</v>
      </c>
      <c r="O77" s="169">
        <f>ROUND(E77*N77,2)</f>
        <v>0</v>
      </c>
      <c r="P77" s="169">
        <v>0</v>
      </c>
      <c r="Q77" s="169">
        <f>ROUND(E77*P77,2)</f>
        <v>0</v>
      </c>
      <c r="R77" s="169"/>
      <c r="S77" s="169" t="s">
        <v>139</v>
      </c>
      <c r="T77" s="170" t="s">
        <v>122</v>
      </c>
      <c r="U77" s="156">
        <v>0</v>
      </c>
      <c r="V77" s="156">
        <f>ROUND(E77*U77,2)</f>
        <v>0</v>
      </c>
      <c r="W77" s="156"/>
      <c r="X77" s="156" t="s">
        <v>145</v>
      </c>
      <c r="Y77" s="147"/>
      <c r="Z77" s="147"/>
      <c r="AA77" s="147"/>
      <c r="AB77" s="147"/>
      <c r="AC77" s="147"/>
      <c r="AD77" s="147"/>
      <c r="AE77" s="147"/>
      <c r="AF77" s="147"/>
      <c r="AG77" s="147" t="s">
        <v>164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>
      <c r="A78" s="154"/>
      <c r="B78" s="155"/>
      <c r="C78" s="237"/>
      <c r="D78" s="238"/>
      <c r="E78" s="238"/>
      <c r="F78" s="238"/>
      <c r="G78" s="238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47"/>
      <c r="Z78" s="147"/>
      <c r="AA78" s="147"/>
      <c r="AB78" s="147"/>
      <c r="AC78" s="147"/>
      <c r="AD78" s="147"/>
      <c r="AE78" s="147"/>
      <c r="AF78" s="147"/>
      <c r="AG78" s="147" t="s">
        <v>127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>
      <c r="A79" s="158" t="s">
        <v>116</v>
      </c>
      <c r="B79" s="159" t="s">
        <v>82</v>
      </c>
      <c r="C79" s="173" t="s">
        <v>83</v>
      </c>
      <c r="D79" s="160"/>
      <c r="E79" s="161"/>
      <c r="F79" s="162"/>
      <c r="G79" s="162">
        <f>SUMIF(AG80:AG83,"&lt;&gt;NOR",G80:G83)</f>
        <v>0</v>
      </c>
      <c r="H79" s="162"/>
      <c r="I79" s="162">
        <f>SUM(I80:I83)</f>
        <v>0</v>
      </c>
      <c r="J79" s="162"/>
      <c r="K79" s="162">
        <f>SUM(K80:K83)</f>
        <v>0</v>
      </c>
      <c r="L79" s="162"/>
      <c r="M79" s="162">
        <f>SUM(M80:M83)</f>
        <v>0</v>
      </c>
      <c r="N79" s="162"/>
      <c r="O79" s="162">
        <f>SUM(O80:O83)</f>
        <v>0</v>
      </c>
      <c r="P79" s="162"/>
      <c r="Q79" s="162">
        <f>SUM(Q80:Q83)</f>
        <v>0</v>
      </c>
      <c r="R79" s="162"/>
      <c r="S79" s="162"/>
      <c r="T79" s="163"/>
      <c r="U79" s="157"/>
      <c r="V79" s="157">
        <f>SUM(V80:V83)</f>
        <v>0.13</v>
      </c>
      <c r="W79" s="157"/>
      <c r="X79" s="157"/>
      <c r="AG79" t="s">
        <v>117</v>
      </c>
    </row>
    <row r="80" spans="1:60" outlineLevel="1">
      <c r="A80" s="164">
        <v>63</v>
      </c>
      <c r="B80" s="165" t="s">
        <v>222</v>
      </c>
      <c r="C80" s="174" t="s">
        <v>223</v>
      </c>
      <c r="D80" s="166" t="s">
        <v>224</v>
      </c>
      <c r="E80" s="167">
        <v>1</v>
      </c>
      <c r="F80" s="168"/>
      <c r="G80" s="169">
        <f>ROUND(E80*F80,2)</f>
        <v>0</v>
      </c>
      <c r="H80" s="168"/>
      <c r="I80" s="169">
        <f>ROUND(E80*H80,2)</f>
        <v>0</v>
      </c>
      <c r="J80" s="168"/>
      <c r="K80" s="169">
        <f>ROUND(E80*J80,2)</f>
        <v>0</v>
      </c>
      <c r="L80" s="169">
        <v>21</v>
      </c>
      <c r="M80" s="169">
        <f>G80*(1+L80/100)</f>
        <v>0</v>
      </c>
      <c r="N80" s="169">
        <v>2.7E-4</v>
      </c>
      <c r="O80" s="169">
        <f>ROUND(E80*N80,2)</f>
        <v>0</v>
      </c>
      <c r="P80" s="169">
        <v>0</v>
      </c>
      <c r="Q80" s="169">
        <f>ROUND(E80*P80,2)</f>
        <v>0</v>
      </c>
      <c r="R80" s="169"/>
      <c r="S80" s="169" t="s">
        <v>139</v>
      </c>
      <c r="T80" s="170" t="s">
        <v>122</v>
      </c>
      <c r="U80" s="156">
        <v>0.13</v>
      </c>
      <c r="V80" s="156">
        <f>ROUND(E80*U80,2)</f>
        <v>0.13</v>
      </c>
      <c r="W80" s="156"/>
      <c r="X80" s="156" t="s">
        <v>145</v>
      </c>
      <c r="Y80" s="147"/>
      <c r="Z80" s="147"/>
      <c r="AA80" s="147"/>
      <c r="AB80" s="147"/>
      <c r="AC80" s="147"/>
      <c r="AD80" s="147"/>
      <c r="AE80" s="147"/>
      <c r="AF80" s="147"/>
      <c r="AG80" s="147" t="s">
        <v>146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>
      <c r="A81" s="154"/>
      <c r="B81" s="155"/>
      <c r="C81" s="180" t="s">
        <v>225</v>
      </c>
      <c r="D81" s="178"/>
      <c r="E81" s="179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47"/>
      <c r="Z81" s="147"/>
      <c r="AA81" s="147"/>
      <c r="AB81" s="147"/>
      <c r="AC81" s="147"/>
      <c r="AD81" s="147"/>
      <c r="AE81" s="147"/>
      <c r="AF81" s="147"/>
      <c r="AG81" s="147" t="s">
        <v>148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>
      <c r="A82" s="154"/>
      <c r="B82" s="155"/>
      <c r="C82" s="180" t="s">
        <v>56</v>
      </c>
      <c r="D82" s="178"/>
      <c r="E82" s="179">
        <v>1</v>
      </c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47"/>
      <c r="Z82" s="147"/>
      <c r="AA82" s="147"/>
      <c r="AB82" s="147"/>
      <c r="AC82" s="147"/>
      <c r="AD82" s="147"/>
      <c r="AE82" s="147"/>
      <c r="AF82" s="147"/>
      <c r="AG82" s="147" t="s">
        <v>148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>
      <c r="A83" s="154"/>
      <c r="B83" s="155"/>
      <c r="C83" s="241"/>
      <c r="D83" s="242"/>
      <c r="E83" s="242"/>
      <c r="F83" s="242"/>
      <c r="G83" s="242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156"/>
      <c r="W83" s="156"/>
      <c r="X83" s="156"/>
      <c r="Y83" s="147"/>
      <c r="Z83" s="147"/>
      <c r="AA83" s="147"/>
      <c r="AB83" s="147"/>
      <c r="AC83" s="147"/>
      <c r="AD83" s="147"/>
      <c r="AE83" s="147"/>
      <c r="AF83" s="147"/>
      <c r="AG83" s="147" t="s">
        <v>127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>
      <c r="A84" s="3"/>
      <c r="B84" s="4"/>
      <c r="C84" s="175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AE84">
        <v>15</v>
      </c>
      <c r="AF84">
        <v>21</v>
      </c>
      <c r="AG84" t="s">
        <v>103</v>
      </c>
    </row>
    <row r="85" spans="1:60">
      <c r="A85" s="150"/>
      <c r="B85" s="151" t="s">
        <v>29</v>
      </c>
      <c r="C85" s="176"/>
      <c r="D85" s="152"/>
      <c r="E85" s="153"/>
      <c r="F85" s="153"/>
      <c r="G85" s="172">
        <f>G8+G26+G31+G36+G39+G54+G69+G76+G79</f>
        <v>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AE85">
        <f>SUMIF(L7:L83,AE84,G7:G83)</f>
        <v>0</v>
      </c>
      <c r="AF85">
        <f>SUMIF(L7:L83,AF84,G7:G83)</f>
        <v>0</v>
      </c>
      <c r="AG85" t="s">
        <v>142</v>
      </c>
    </row>
    <row r="86" spans="1:60">
      <c r="D86" s="10"/>
    </row>
    <row r="87" spans="1:60">
      <c r="D87" s="10"/>
    </row>
    <row r="88" spans="1:60">
      <c r="D88" s="10"/>
    </row>
    <row r="89" spans="1:60">
      <c r="D89" s="10"/>
    </row>
    <row r="90" spans="1:60">
      <c r="D90" s="10"/>
    </row>
    <row r="91" spans="1:60">
      <c r="D91" s="10"/>
    </row>
    <row r="92" spans="1:60">
      <c r="D92" s="10"/>
    </row>
    <row r="93" spans="1:60">
      <c r="D93" s="10"/>
    </row>
    <row r="94" spans="1:60">
      <c r="D94" s="10"/>
    </row>
    <row r="95" spans="1:60">
      <c r="D95" s="10"/>
    </row>
    <row r="96" spans="1:60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</sheetData>
  <sheetProtection password="8125" sheet="1" objects="1" scenarios="1"/>
  <mergeCells count="28">
    <mergeCell ref="A1:G1"/>
    <mergeCell ref="C2:G2"/>
    <mergeCell ref="C3:G3"/>
    <mergeCell ref="C4:G4"/>
    <mergeCell ref="C25:G25"/>
    <mergeCell ref="C30:G30"/>
    <mergeCell ref="C33:G33"/>
    <mergeCell ref="C35:G35"/>
    <mergeCell ref="C43:G43"/>
    <mergeCell ref="C38:G38"/>
    <mergeCell ref="C41:G41"/>
    <mergeCell ref="C64:G64"/>
    <mergeCell ref="C45:G45"/>
    <mergeCell ref="C47:G47"/>
    <mergeCell ref="C49:G49"/>
    <mergeCell ref="C51:G51"/>
    <mergeCell ref="C53:G53"/>
    <mergeCell ref="C56:G56"/>
    <mergeCell ref="C58:G58"/>
    <mergeCell ref="C60:G60"/>
    <mergeCell ref="C62:G62"/>
    <mergeCell ref="C83:G83"/>
    <mergeCell ref="C66:G66"/>
    <mergeCell ref="C68:G68"/>
    <mergeCell ref="C71:G71"/>
    <mergeCell ref="C73:G73"/>
    <mergeCell ref="C75:G75"/>
    <mergeCell ref="C78:G7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Matěj</cp:lastModifiedBy>
  <cp:lastPrinted>2019-03-19T12:27:02Z</cp:lastPrinted>
  <dcterms:created xsi:type="dcterms:W3CDTF">2009-04-08T07:15:50Z</dcterms:created>
  <dcterms:modified xsi:type="dcterms:W3CDTF">2021-02-03T20:21:50Z</dcterms:modified>
</cp:coreProperties>
</file>